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gb\GM\30-Düngung_Praktikeranleitung\Düngeverordnung\__DüV_2020\_Düngebedarfsermittlung 2020\_Veröffentlicht\"/>
    </mc:Choice>
  </mc:AlternateContent>
  <bookViews>
    <workbookView xWindow="0" yWindow="0" windowWidth="28800" windowHeight="13065"/>
  </bookViews>
  <sheets>
    <sheet name="H&amp;G LfL" sheetId="1" r:id="rId1"/>
  </sheets>
  <externalReferences>
    <externalReference r:id="rId2"/>
  </externalReferences>
  <definedNames>
    <definedName name="_xlnm.Print_Area" localSheetId="0">Tabelle143914[#All]</definedName>
    <definedName name="_xlnm.Print_Titles" localSheetId="0">'H&amp;G LfL'!$B:$B,'H&amp;G LfL'!$1:$1</definedName>
    <definedName name="G">'[1]Tab 4+5 DüV+Abfuhr_G'!$A$2:$A$148</definedName>
    <definedName name="HG">Tabelle143914[Kultur
(*nicht in DüV, Quelle: LfL Freising)]</definedName>
    <definedName name="kA">#REF!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78" i="1" l="1"/>
  <c r="T80" i="1"/>
  <c r="C30" i="1"/>
  <c r="C29" i="1"/>
  <c r="C26" i="1"/>
  <c r="C23" i="1"/>
  <c r="C19" i="1"/>
  <c r="C17" i="1"/>
  <c r="C15" i="1"/>
  <c r="C13" i="1"/>
  <c r="C10" i="1"/>
  <c r="C5" i="1"/>
  <c r="I202" i="1" l="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I5" i="1"/>
  <c r="I4" i="1"/>
  <c r="I3" i="1"/>
  <c r="I2" i="1"/>
</calcChain>
</file>

<file path=xl/comments1.xml><?xml version="1.0" encoding="utf-8"?>
<comments xmlns="http://schemas.openxmlformats.org/spreadsheetml/2006/main">
  <authors>
    <author>mahler_k</author>
  </authors>
  <commentList>
    <comment ref="C1" authorId="0" shapeId="0">
      <text>
        <r>
          <rPr>
            <sz val="9"/>
            <color indexed="81"/>
            <rFont val="Segoe UI"/>
            <family val="2"/>
          </rPr>
          <t>Der Ertrag bezieht sich immer auf das Haupternteprodukt.
Bei mehrschnittigen Kulturen ohne zusätzliche Angbae ist der Jahresertrag genannt. 
Bei mehrjährigen Kulturen mit Wurzelernte wurde der Ertrag zur Aufteilung des Nährstoffbedarfs auf die Standjahre aufgeteilt.</t>
        </r>
      </text>
    </comment>
    <comment ref="G2"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2"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3"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3"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4"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4"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5"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5"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6"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6"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7"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7"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8"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8"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9"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9"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0"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0"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1"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1"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2"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2"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3"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3"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4"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4"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5"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5"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6"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6"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7"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7"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8"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8"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9"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9"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20"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20"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21"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21"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22"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22"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23"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23"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24"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24"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25"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25"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26"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26"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27"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27"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28"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28"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29"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29"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30"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30"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31"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31"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32"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32"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33"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33"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34"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34"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35"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35"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36"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36"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37"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37"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38"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38"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39"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39"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40"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40"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41"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41"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42"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42"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43"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43"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44"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44"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45"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45"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46"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46"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47"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47"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48"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48"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49"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49"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50"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50"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51"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51"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52"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52"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53"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53"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54"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54"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55"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55"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56"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56"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57"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57"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58"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58"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59"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59"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60"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60"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61"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61"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62"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62"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63"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63"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64"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64"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65"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65"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66"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66"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67"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67"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68"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68"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69"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69"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70"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70"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71"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71"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72"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72"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73"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73"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74"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74"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75"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75"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76"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76"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77"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77"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78"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78"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79"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79"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80"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80"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81"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81"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82"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82"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83"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83"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84"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84"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85"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85"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86"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86"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87"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87"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88"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88"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89"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89"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90"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90"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91"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91"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92"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92"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93"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93"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94"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94"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95"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95"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96"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96"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97"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97"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98"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98"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99"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99"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00"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00"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01"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01"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02"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02"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03"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03"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04"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04"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05"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05"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06"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06"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07"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07"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08"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08"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09"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09"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10"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10"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11"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11"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12"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12"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13"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13"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14"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14"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15"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15"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16"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16"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17"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17"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18"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18"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19"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19"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20"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20"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21"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21"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22"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22"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23"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23"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24"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24"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25"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25"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26"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26"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27"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27"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28"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28"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29"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29"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30"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30"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31"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31"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32"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32"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33"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33"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34"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34"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35"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35"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36"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36"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37"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37"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38"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38"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39"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39"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40"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40"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41"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41"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42"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42"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43"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43"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44"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44"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45"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45"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46"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46"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47"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47"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48"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48"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49"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49"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50"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50"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51"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51"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52"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52"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53"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53"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54"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54"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55"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55"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56"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56"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57"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57"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58"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58"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59"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59"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60"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60"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61"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61"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62"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62"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63"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63"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64"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64"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65"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65"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66"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66"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67"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67"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68"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68"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69"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69"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70"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70"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71"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71"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72"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72"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73"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73"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74"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74"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75"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75"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76"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76"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77"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77"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78"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78"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79"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79"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80"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80"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81"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81"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82"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82"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83"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83"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84"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84"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85"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85"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86"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86"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87"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87"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88"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88"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89"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89"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90"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90"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91"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91"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92"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92"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93"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93"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94"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94"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95"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95"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96"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96"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97"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97"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98"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98"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199"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199"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200"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200"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201"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201"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G202"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 ref="H202" authorId="0" shapeId="0">
      <text>
        <r>
          <rPr>
            <sz val="10"/>
            <color indexed="81"/>
            <rFont val="Segoe UI"/>
            <family val="2"/>
          </rPr>
          <t>Zur Berechnung des Frischmasse FM-Ertrag hier 
Trockenmasse TM-Ertrag abzüglich Abfall eingeben. 
In Spalte I wird der entsprechende FM-Ertrag errechnet, 
der in der Düngebedarfsermittlung einzutragen ist.</t>
        </r>
      </text>
    </comment>
  </commentList>
</comments>
</file>

<file path=xl/sharedStrings.xml><?xml version="1.0" encoding="utf-8"?>
<sst xmlns="http://schemas.openxmlformats.org/spreadsheetml/2006/main" count="225" uniqueCount="225">
  <si>
    <t xml:space="preserve">Berechnet
</t>
  </si>
  <si>
    <t>N-Bedarfs-wert kg/ha</t>
  </si>
  <si>
    <t>Probe-nahme 
in 
Kultur-woche</t>
  </si>
  <si>
    <t>Probe-nahme-tiefe
cm</t>
  </si>
  <si>
    <t xml:space="preserve">Abschlag N-Nach-lieferung Folge-kultur kg/ha </t>
  </si>
  <si>
    <t>2/3 Korrektur 
N-Nach-lieferung bei Probe-nahme
 &gt;= 4 Wo nach Einarbeitung kg/ha</t>
  </si>
  <si>
    <t>Ertrags-differenz %</t>
  </si>
  <si>
    <t>Zuschlag bei höherem Ertrag je Einheit 
kg/ha</t>
  </si>
  <si>
    <t>Abschlag bei niedrigerem Ertrag je Einheit 
kg/ha</t>
  </si>
  <si>
    <t>N-
Nähr-stoff-gehalt kg/dt FM</t>
  </si>
  <si>
    <r>
      <t>P</t>
    </r>
    <r>
      <rPr>
        <b/>
        <vertAlign val="subscript"/>
        <sz val="11"/>
        <rFont val="Calibri"/>
        <family val="2"/>
        <scheme val="minor"/>
      </rPr>
      <t>2</t>
    </r>
    <r>
      <rPr>
        <b/>
        <sz val="11"/>
        <rFont val="Calibri"/>
        <family val="2"/>
        <scheme val="minor"/>
      </rPr>
      <t>O</t>
    </r>
    <r>
      <rPr>
        <b/>
        <vertAlign val="subscript"/>
        <sz val="11"/>
        <rFont val="Calibri"/>
        <family val="2"/>
        <scheme val="minor"/>
      </rPr>
      <t>5</t>
    </r>
    <r>
      <rPr>
        <b/>
        <sz val="11"/>
        <rFont val="Calibri"/>
        <family val="2"/>
        <scheme val="minor"/>
      </rPr>
      <t>-Nähr-stoff-gehalt kg/dt FM</t>
    </r>
  </si>
  <si>
    <r>
      <t>K</t>
    </r>
    <r>
      <rPr>
        <b/>
        <vertAlign val="subscript"/>
        <sz val="11"/>
        <rFont val="Calibri"/>
        <family val="2"/>
        <scheme val="minor"/>
      </rPr>
      <t>2</t>
    </r>
    <r>
      <rPr>
        <b/>
        <sz val="11"/>
        <rFont val="Calibri"/>
        <family val="2"/>
        <scheme val="minor"/>
      </rPr>
      <t>O-Nähr-stoff-gehalt kg/dt FM</t>
    </r>
  </si>
  <si>
    <t>MgO-Nähr-stoff-gehalt kg/dt FM</t>
  </si>
  <si>
    <r>
      <rPr>
        <b/>
        <sz val="11"/>
        <rFont val="Calibri"/>
        <family val="2"/>
        <scheme val="minor"/>
      </rPr>
      <t>N-Fix kg/dt FM</t>
    </r>
  </si>
  <si>
    <t>HNV
1:x</t>
  </si>
  <si>
    <t>EV
Faktor
FM/
Droge</t>
  </si>
  <si>
    <t>Ackerschachtelhalm, Kraut*</t>
  </si>
  <si>
    <t>Ackerstiefmütterchen, blühendes Kraut*</t>
  </si>
  <si>
    <t>Akelei, blühendes Kraut*</t>
  </si>
  <si>
    <t>Alant, Wurzel + Kraut*</t>
  </si>
  <si>
    <t>Alant, Wurzel*</t>
  </si>
  <si>
    <t>Ampfer, kraus, Kraut nach Blüte*</t>
  </si>
  <si>
    <t>Ampfer, Wiesen, Blatt*</t>
  </si>
  <si>
    <t>Andorn, Kraut Knospenstadium*</t>
  </si>
  <si>
    <t>Anis, Frucht + Stroh*</t>
  </si>
  <si>
    <t>Anis, Frucht*</t>
  </si>
  <si>
    <t>Artischocke (Kardone), Kraut*</t>
  </si>
  <si>
    <t>Arzneifenchel, Frucht + Stroh*</t>
  </si>
  <si>
    <t>Arzneifenchel, Frucht*</t>
  </si>
  <si>
    <t>Arzneirhabarber, jährl. Zuwachs, Wurzel n. 4 Jahren + Kraut *</t>
  </si>
  <si>
    <t>Arzneirhabarber, jährl. Zuwachs, Wurzel n. 4 Jahren*</t>
  </si>
  <si>
    <t>Baikal-Helmkraut, Wurzel + Kraut*</t>
  </si>
  <si>
    <t>Baikal-Helmkraut, Wurzel*</t>
  </si>
  <si>
    <t>Baldrian, Wurzel + Kraut*</t>
  </si>
  <si>
    <t>Baldrian, Wurzel*</t>
  </si>
  <si>
    <t>Ballonrebe, Kraut*</t>
  </si>
  <si>
    <t>Bärlauch, Blatt*</t>
  </si>
  <si>
    <t>Bärwurz, jährl. Zuwachs, Wurzel n. 4 Jahren + Kraut*</t>
  </si>
  <si>
    <t>Bärwurz, jährl. Zuwachs, Wurzel n. 4 Jahren*</t>
  </si>
  <si>
    <t>Basilikum, Kraut Blühbeginn*</t>
  </si>
  <si>
    <t>Beinwell, Wurzel + Kraut*</t>
  </si>
  <si>
    <t>Beinwell, Wurzel*</t>
  </si>
  <si>
    <t>Bergarnika, Blüte</t>
  </si>
  <si>
    <t>Bergarnika, Blüte + Kraut*</t>
  </si>
  <si>
    <t>Bergarnika, Wurzel + Kraut*</t>
  </si>
  <si>
    <t>Bergarnika, Wurzel*</t>
  </si>
  <si>
    <t>Bergbohnenkraut, blühendes Kraut*</t>
  </si>
  <si>
    <t>Bertram, Römischer, Wurzel + Kraut*</t>
  </si>
  <si>
    <t>Bertram, Römischer, Wurzel*</t>
  </si>
  <si>
    <t>Besenbeifuß (A. scoparia), Kraut*</t>
  </si>
  <si>
    <t>Bibernelle, Kleine, Wurzel + Kraut*</t>
  </si>
  <si>
    <t>Bibernelle, Kleine, Wurzel*</t>
  </si>
  <si>
    <t>Bockshornklee, Samen + Kraut*</t>
  </si>
  <si>
    <t>Bockshornklee, Samen*</t>
  </si>
  <si>
    <t>Bohnenkraut, einjährig, blühendes Kraut*</t>
  </si>
  <si>
    <t>Borretsch, Blühendes Kraut*</t>
  </si>
  <si>
    <t>Braunelle, Kraut zu Ende der Blüte*</t>
  </si>
  <si>
    <t>Brennnessel, Große, nicht blühendes Kraut*</t>
  </si>
  <si>
    <t>Brennnessel, Große, Wurzel + Kraut*</t>
  </si>
  <si>
    <t>Brennnessel, Große, Wurzel*</t>
  </si>
  <si>
    <t>Brennnessel, Kleine, blühendes Kraut*</t>
  </si>
  <si>
    <t>Brunnenkresse, Kraut*</t>
  </si>
  <si>
    <t>Dill, Kraut b. Knospenansatz*</t>
  </si>
  <si>
    <t>Dill, Spitzen*</t>
  </si>
  <si>
    <t>Efeu, Kraut*</t>
  </si>
  <si>
    <t>Eibisch, Wurzel + Kraut*</t>
  </si>
  <si>
    <t>Eibisch, Wurzel*</t>
  </si>
  <si>
    <t>Eisenkraut, Echtes, Kraut*</t>
  </si>
  <si>
    <t>Engelwurz, Europäische, Wurzel + Kraut*</t>
  </si>
  <si>
    <t>Engelwurz, Europäische, Wurzel*</t>
  </si>
  <si>
    <t>Enzian, ohne Ernte*</t>
  </si>
  <si>
    <t>Enzian, Wurzel n. 4 Jahren*</t>
  </si>
  <si>
    <t>Estragon, Deutscher, nicht blühendes Kraut*</t>
  </si>
  <si>
    <t>Färberdistel, Samen + Stroh*</t>
  </si>
  <si>
    <t>Färberdistel, Samen*</t>
  </si>
  <si>
    <t>Färberwaid, Kraut*</t>
  </si>
  <si>
    <t>Federmohn, Kraut, 1. Standjahr*</t>
  </si>
  <si>
    <t>Federmohn, Kraut, ab 2. Standjahr*</t>
  </si>
  <si>
    <t>Frauenmantel, blühendes Kraut*</t>
  </si>
  <si>
    <t>Galega (Geißraute), Kraut*</t>
  </si>
  <si>
    <t>Gartenkresse, Kraut*</t>
  </si>
  <si>
    <t>Getreidegras, Gras*</t>
  </si>
  <si>
    <t>Ginseng, Wurzel*</t>
  </si>
  <si>
    <t>Goldrute, Blühhorizont*</t>
  </si>
  <si>
    <t>Hafer, Grüner, Kraut</t>
  </si>
  <si>
    <t>Ingwer, Rhizom*</t>
  </si>
  <si>
    <t>Johanniskraut, Blühendes Kraut*</t>
  </si>
  <si>
    <t>Kamille, Blühhorizont + Kraut*</t>
  </si>
  <si>
    <t>Kamille, Blühhorizont*</t>
  </si>
  <si>
    <t>Kamille, Blüten + Kraut*</t>
  </si>
  <si>
    <t>Kapuzinerkresse, blühendes Kraut*</t>
  </si>
  <si>
    <t>Karde, Wilde, Wurzel*</t>
  </si>
  <si>
    <t>Kerbel, Kraut*</t>
  </si>
  <si>
    <t>Knoblauch, Zwiebel ganz + Kraut*</t>
  </si>
  <si>
    <t>Knoblauch, Zwiebel ganz*</t>
  </si>
  <si>
    <t>Koriander, Kraut*</t>
  </si>
  <si>
    <t>Koriander, Samen + Stroh*</t>
  </si>
  <si>
    <t>Koriander, Samen*</t>
  </si>
  <si>
    <t>Kornblume, Blühendes Kraut*</t>
  </si>
  <si>
    <t>Kornblume, Blüte + Kraut*</t>
  </si>
  <si>
    <t>Kornblume, Blüte*</t>
  </si>
  <si>
    <t>Kuhschelle, Wiesen, Ganzpflanze</t>
  </si>
  <si>
    <t>Kuhschelle, Wiesen, Kraut</t>
  </si>
  <si>
    <t>Kümmel, einjährig, Frucht + Stroh*</t>
  </si>
  <si>
    <t>Kümmel, einjährig, Frucht*</t>
  </si>
  <si>
    <t>Kümmel, zweijährig, ohne Ernte</t>
  </si>
  <si>
    <t>Lavendel, Blütenähre*</t>
  </si>
  <si>
    <t>Liebstöckel, nicht blühendes Kraut*</t>
  </si>
  <si>
    <t>Liebstöckel, Wurzel + Kraut*</t>
  </si>
  <si>
    <t>Liebstöckel, Wurzel*</t>
  </si>
  <si>
    <t>Löwenzahn, kaukasisch, Wurzel*</t>
  </si>
  <si>
    <t>Löwenzahn, Kraut*</t>
  </si>
  <si>
    <t>Mädesüß, blühendes Kraut*</t>
  </si>
  <si>
    <t>Majoran, Kraut Blühbeginn*</t>
  </si>
  <si>
    <t>Malve, blaue, blühendes Kraut*</t>
  </si>
  <si>
    <t>Malve, blaue, Blüte + Kraut*</t>
  </si>
  <si>
    <t>Malve, blaue, Blüte*</t>
  </si>
  <si>
    <t>Mariendistel, Kraut*</t>
  </si>
  <si>
    <t>Mariendistel, Samen + Kraut*</t>
  </si>
  <si>
    <t>Mariendistel, Samen*</t>
  </si>
  <si>
    <t>Meerrettich, Wurzel + Kraut*</t>
  </si>
  <si>
    <t>Meerrettich, Wurzel*</t>
  </si>
  <si>
    <t>Meisterwurz, Wurzel + Kraut*</t>
  </si>
  <si>
    <t>Meisterwurz, Wurzel*</t>
  </si>
  <si>
    <t>Melde, Kraut*</t>
  </si>
  <si>
    <t>Mohn, Samen und Kapseln + Stroh*</t>
  </si>
  <si>
    <t>Mohn, Samen und Kapseln*</t>
  </si>
  <si>
    <t>Muskatteller Salbei, blühendes Kraut*</t>
  </si>
  <si>
    <t>Mutterkraut (T. parthenium), blühendes Kraut*</t>
  </si>
  <si>
    <t>Mutterkraut, Chin. (L. jap.), blühendes Kraut*</t>
  </si>
  <si>
    <t>Nachtkerze, Samen + Stroh*</t>
  </si>
  <si>
    <t>Nachtkerze, Samen*</t>
  </si>
  <si>
    <t>Nelkenwurz, Wurzel + Kraut*</t>
  </si>
  <si>
    <t>Nelkenwurz, Wurzel*</t>
  </si>
  <si>
    <t>Odermennig, Kraut*</t>
  </si>
  <si>
    <t>Oregano (Dost), blühendes Kraut*</t>
  </si>
  <si>
    <t>Pestwurz, Blatt*</t>
  </si>
  <si>
    <t>Pestwurz, Wurzel + Blatt*</t>
  </si>
  <si>
    <t>Pestwurz, Wurzel*</t>
  </si>
  <si>
    <t>Petersilie, Blatt-, bis 1. Schnitt*</t>
  </si>
  <si>
    <t>Petersilie, Blatt-, nach einem Schnitt*</t>
  </si>
  <si>
    <t>Petersilie, Blatt-, Verarbeitung, alle Schnitte*</t>
  </si>
  <si>
    <t>Pfefferminze, Minzen, nicht blühendes Kraut*</t>
  </si>
  <si>
    <t>Ringelblume, blühendes Kraut*</t>
  </si>
  <si>
    <t>Ringelblume, Blüte + Kraut*</t>
  </si>
  <si>
    <t>Ringelblume, Blüte*</t>
  </si>
  <si>
    <t>Rosenwurz, jährl. Zuwachs, Wurzel Ernte n. 3 Jahren</t>
  </si>
  <si>
    <t>Rosmarin, nicht blühendes Kraut*</t>
  </si>
  <si>
    <t>Rotwurzelsalbei (S. miltior.), Wurzel + Kraut*</t>
  </si>
  <si>
    <t>Rotwurzelsalbei (S. miltior.), Wurzel*</t>
  </si>
  <si>
    <t>Salbei (S. officinalis), nicht blühendes Kraut*</t>
  </si>
  <si>
    <t>Saposhnikovia, Wurzel + Kraut*</t>
  </si>
  <si>
    <t>Saposhnikovia, Wurzel*</t>
  </si>
  <si>
    <t>Saussurea costus, Wurzel + Kraut*</t>
  </si>
  <si>
    <t>Saussurea costus, Wurzel*</t>
  </si>
  <si>
    <t>Schabziegerklee, blühendes Kraut*</t>
  </si>
  <si>
    <t>Schafgarbe, Blühhorizont*</t>
  </si>
  <si>
    <t>Schleifenblume, bittere, Kraut*</t>
  </si>
  <si>
    <t>Schlüsselblume, Blüte + Kraut*</t>
  </si>
  <si>
    <t>Schlüsselblume, Blüte*</t>
  </si>
  <si>
    <t>Schlüsselblume, Wurzel</t>
  </si>
  <si>
    <t>Schlüsselblume, Wurzel + Kraut*</t>
  </si>
  <si>
    <t>Schnittknoblauch, Kraut*</t>
  </si>
  <si>
    <t>Schnittlauch, bis 1. Schnitt*</t>
  </si>
  <si>
    <t>Schnittlauch, nach 1. Schnitt*</t>
  </si>
  <si>
    <t>Schnittlauch, Verarbeitung, alle Schnitte*</t>
  </si>
  <si>
    <t>Schöllkraut, blühendes Kraut*</t>
  </si>
  <si>
    <t>Schwarzkümmel, Samen + Stroh*</t>
  </si>
  <si>
    <t>Schwarzkümmel, Samen*</t>
  </si>
  <si>
    <t>Schwertlilie, jährl. Zuwachs, Rhizom Ernte n. 3 Jahren + Kraut*</t>
  </si>
  <si>
    <t>Schwertlilie, jährl. Zuwachs, Rhizom Ernte n. 3 Jahren*</t>
  </si>
  <si>
    <t>Sellerie, Schnitt, Kraut</t>
  </si>
  <si>
    <t>Senf, Brauner, Samen + Stroh*</t>
  </si>
  <si>
    <t>Senf, Brauner, Samen*</t>
  </si>
  <si>
    <t>Senf, Gelber/Weißer, Samen + Kraut*</t>
  </si>
  <si>
    <t>Senf, Gelber/Weißer, Samen*</t>
  </si>
  <si>
    <t>Senf, Schwarzer, Samen + Kraut*</t>
  </si>
  <si>
    <t>Senf, Schwarzer, Samen*</t>
  </si>
  <si>
    <t>Siegesbeckia, blühendes Kraut*</t>
  </si>
  <si>
    <t>Sonnenhut (E. angustifolia), blühendes Kraut*</t>
  </si>
  <si>
    <t>Sonnenhut (E. angustifolia), Wurzel + Kraut*</t>
  </si>
  <si>
    <t>Sonnenhut (E. angustifolia), Wurzel*</t>
  </si>
  <si>
    <t>Sonnenhut (E. angustifolia), Wurzel, jährl. Zuwachs + Kraut*</t>
  </si>
  <si>
    <t>Sonnenhut (E. angustifolia), Wurzel, jährl. Zuwachs*</t>
  </si>
  <si>
    <t>Sonnenhut (E. pallida), blühendes Kraut*</t>
  </si>
  <si>
    <t>Sonnenhut (E. pallida), Wurzel + Kraut*</t>
  </si>
  <si>
    <t>Sonnenhut (E. pallida), Wurzel*</t>
  </si>
  <si>
    <t>Sonnenhut (E. pallida), Wurzel, jährl. Zuwachs + Kraut*</t>
  </si>
  <si>
    <t>Sonnenhut (E. pallida), Wurzel, jährl. Zuwachs*</t>
  </si>
  <si>
    <t>Sonnenhut (E. purpurea), blühendes Kraut*</t>
  </si>
  <si>
    <t>Sonnenhut (E. purpurea), Wurzel + Kraut*</t>
  </si>
  <si>
    <t>Sonnenhut (E. purpurea), Wurzel*</t>
  </si>
  <si>
    <t>Sonnenhut (E. purpurea), Wurzel, jährl. Zuwachs + Kraut*</t>
  </si>
  <si>
    <t>Sonnenhut (E. purpurea), Wurzel, jährl. Zuwachs*</t>
  </si>
  <si>
    <t>Spitzwegerich, Kraut*</t>
  </si>
  <si>
    <t>Steinklee, Gelber, blühendes Kraut*</t>
  </si>
  <si>
    <t>Steinklee, Weißer, blühendes Kraut*</t>
  </si>
  <si>
    <t>Tausendgüldenkraut, blühendes Kraut*</t>
  </si>
  <si>
    <t>Thymian, blühendes Kraut*</t>
  </si>
  <si>
    <t>Tollkirsche, Kraut*</t>
  </si>
  <si>
    <t>Tragant, Chinesischer, Wurzel + Kraut*</t>
  </si>
  <si>
    <t>Tragant, Chinesischer, Wurzel*</t>
  </si>
  <si>
    <t>Wermut, Beifuß, nicht blühendes Kraut*</t>
  </si>
  <si>
    <t>Wiesenknopf, klein (Pimpinelle), Kraut*</t>
  </si>
  <si>
    <t>Winterheckenzwiebel</t>
  </si>
  <si>
    <t>Ysop, blühendes Kraut*</t>
  </si>
  <si>
    <t>Zitronenmelisse, nicht blühendes Kraut*</t>
  </si>
  <si>
    <t>Zitronenverbene, Kraut*</t>
  </si>
  <si>
    <r>
      <t xml:space="preserve">Kultur
</t>
    </r>
    <r>
      <rPr>
        <i/>
        <sz val="11"/>
        <rFont val="Calibri"/>
        <family val="2"/>
        <scheme val="minor"/>
      </rPr>
      <t>(*nicht in DüV, Quelle: LfL Freising)</t>
    </r>
  </si>
  <si>
    <t>Ertrags-niveau FM dt/ha</t>
  </si>
  <si>
    <t>Ertrags-niveau TM 
dt/ha</t>
  </si>
  <si>
    <t>Prozess-abfall (z.B. Stiele, Abrieb)
% TM</t>
  </si>
  <si>
    <t>Ertrags-niveau abzügl. Abfall
TM 
dt/ha</t>
  </si>
  <si>
    <t>Betriebs-ertrag abzügl. Abfall 
TM
dt/ha</t>
  </si>
  <si>
    <t>Betriebl. Prozess-abfall  (z.B. Stiele, Abrieb)
% TM</t>
  </si>
  <si>
    <t>Berech-neter Betriebs-ertrag FM 
dt/ha</t>
  </si>
  <si>
    <t>Drachenkopf, Türkischer, blühendes Kraut*</t>
  </si>
  <si>
    <t>Engelwurz, Sibirische, Wurzel + Kraut*</t>
  </si>
  <si>
    <t>Engelwurz, Sibirische, Wurzel*</t>
  </si>
  <si>
    <t>Kamille, Blüten*</t>
  </si>
  <si>
    <t>Kümmel, zweijährig, Erntejahr, Frucht + Stroh*</t>
  </si>
  <si>
    <t>Kümmel, zweijährig, Erntejahr, Frucht*</t>
  </si>
  <si>
    <t>Schnittlauch, Wurzel für Treiberei*</t>
  </si>
  <si>
    <r>
      <t xml:space="preserve">Drachenkopf, </t>
    </r>
    <r>
      <rPr>
        <sz val="10"/>
        <rFont val="Arial"/>
        <family val="2"/>
      </rPr>
      <t>Iberischer, Samen + Stroh*</t>
    </r>
  </si>
  <si>
    <r>
      <t xml:space="preserve">Drachenkopf, </t>
    </r>
    <r>
      <rPr>
        <sz val="10"/>
        <rFont val="Arial"/>
        <family val="2"/>
      </rPr>
      <t>Iberischer, Samen*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</si>
</sst>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
    <numFmt numFmtId="166" formatCode="###0.0;###0.0"/>
    <numFmt numFmtId="167" formatCode="###0.00;###0.00"/>
  </numFmts>
  <fonts count="9" x14ac:knownFonts="1">
    <font>
      <sz val="10"/>
      <name val="Arial"/>
      <family val="2"/>
    </font>
    <font>
      <sz val="11"/>
      <name val="Calibri"/>
      <family val="2"/>
      <scheme val="minor"/>
    </font>
    <font>
      <b/>
      <sz val="11"/>
      <name val="Calibri"/>
      <family val="2"/>
      <scheme val="minor"/>
    </font>
    <font>
      <i/>
      <sz val="11"/>
      <name val="Calibri"/>
      <family val="2"/>
      <scheme val="minor"/>
    </font>
    <font>
      <b/>
      <vertAlign val="subscript"/>
      <sz val="11"/>
      <name val="Calibri"/>
      <family val="2"/>
      <scheme val="minor"/>
    </font>
    <font>
      <sz val="9"/>
      <color indexed="81"/>
      <name val="Segoe UI"/>
      <family val="2"/>
    </font>
    <font>
      <sz val="10"/>
      <color indexed="81"/>
      <name val="Segoe UI"/>
      <family val="2"/>
    </font>
    <font>
      <b/>
      <sz val="11"/>
      <color theme="1"/>
      <name val="Calibri"/>
      <family val="2"/>
      <scheme val="minor"/>
    </font>
    <font>
      <sz val="10"/>
      <name val="Arial"/>
      <family val="2"/>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5">
    <border>
      <left/>
      <right/>
      <top/>
      <bottom/>
      <diagonal/>
    </border>
    <border>
      <left/>
      <right style="thin">
        <color theme="0"/>
      </right>
      <top/>
      <bottom style="thin">
        <color theme="0"/>
      </bottom>
      <diagonal/>
    </border>
    <border>
      <left style="thin">
        <color theme="0"/>
      </left>
      <right/>
      <top/>
      <bottom style="thin">
        <color theme="0"/>
      </bottom>
      <diagonal/>
    </border>
    <border>
      <left/>
      <right/>
      <top style="thin">
        <color theme="4" tint="0.39997558519241921"/>
      </top>
      <bottom style="thin">
        <color theme="4" tint="0.39997558519241921"/>
      </bottom>
      <diagonal/>
    </border>
    <border>
      <left/>
      <right/>
      <top style="thin">
        <color theme="1"/>
      </top>
      <bottom style="thin">
        <color theme="1"/>
      </bottom>
      <diagonal/>
    </border>
  </borders>
  <cellStyleXfs count="1">
    <xf numFmtId="0" fontId="0" fillId="0" borderId="0"/>
  </cellStyleXfs>
  <cellXfs count="39">
    <xf numFmtId="0" fontId="0" fillId="0" borderId="0" xfId="0"/>
    <xf numFmtId="0" fontId="1" fillId="0" borderId="0" xfId="0" applyFont="1" applyFill="1" applyBorder="1" applyAlignment="1" applyProtection="1">
      <alignment horizontal="center" wrapText="1"/>
    </xf>
    <xf numFmtId="0" fontId="2" fillId="0" borderId="0" xfId="0" applyFont="1" applyFill="1" applyBorder="1" applyAlignment="1" applyProtection="1">
      <alignment horizontal="left" wrapText="1"/>
    </xf>
    <xf numFmtId="49" fontId="2" fillId="0" borderId="0" xfId="0" applyNumberFormat="1" applyFont="1" applyFill="1" applyBorder="1" applyAlignment="1" applyProtection="1">
      <alignment horizontal="left" wrapText="1"/>
    </xf>
    <xf numFmtId="2" fontId="2" fillId="0" borderId="0" xfId="0" applyNumberFormat="1" applyFont="1" applyFill="1" applyBorder="1" applyAlignment="1" applyProtection="1">
      <alignment horizontal="left" wrapText="1"/>
    </xf>
    <xf numFmtId="1" fontId="2" fillId="0" borderId="0" xfId="0" applyNumberFormat="1" applyFont="1" applyFill="1" applyBorder="1" applyAlignment="1" applyProtection="1">
      <alignment horizontal="left" wrapText="1"/>
    </xf>
    <xf numFmtId="164" fontId="2" fillId="0" borderId="0" xfId="0" applyNumberFormat="1" applyFont="1" applyFill="1" applyBorder="1" applyAlignment="1" applyProtection="1">
      <alignment horizontal="left" wrapText="1"/>
    </xf>
    <xf numFmtId="0" fontId="1" fillId="0" borderId="0" xfId="0" applyFont="1" applyFill="1" applyBorder="1" applyAlignment="1" applyProtection="1">
      <alignment horizontal="left" wrapText="1"/>
    </xf>
    <xf numFmtId="165" fontId="2" fillId="0" borderId="0" xfId="0" applyNumberFormat="1" applyFont="1" applyFill="1" applyBorder="1" applyAlignment="1" applyProtection="1">
      <alignment horizontal="left" wrapText="1"/>
    </xf>
    <xf numFmtId="0" fontId="1" fillId="0" borderId="0" xfId="0" applyFont="1" applyBorder="1" applyProtection="1"/>
    <xf numFmtId="0" fontId="1" fillId="0" borderId="0" xfId="0" applyFont="1" applyAlignment="1" applyProtection="1">
      <alignment vertical="top"/>
    </xf>
    <xf numFmtId="0" fontId="1" fillId="0" borderId="0" xfId="0" applyFont="1" applyFill="1" applyBorder="1" applyAlignment="1" applyProtection="1">
      <alignment horizontal="left" vertical="top" wrapText="1"/>
    </xf>
    <xf numFmtId="2" fontId="1" fillId="0" borderId="0" xfId="0" applyNumberFormat="1" applyFont="1" applyFill="1" applyBorder="1" applyAlignment="1" applyProtection="1">
      <alignment horizontal="left" vertical="top" wrapText="1"/>
    </xf>
    <xf numFmtId="1" fontId="1" fillId="0" borderId="0" xfId="0" applyNumberFormat="1" applyFont="1" applyFill="1" applyBorder="1" applyAlignment="1" applyProtection="1">
      <alignment horizontal="left" vertical="top" wrapText="1"/>
    </xf>
    <xf numFmtId="0" fontId="1" fillId="0" borderId="0" xfId="0" applyFont="1" applyBorder="1" applyAlignment="1" applyProtection="1">
      <alignment horizontal="left" vertical="top"/>
    </xf>
    <xf numFmtId="0" fontId="1" fillId="0" borderId="0" xfId="0" applyNumberFormat="1" applyFont="1" applyFill="1" applyBorder="1" applyAlignment="1" applyProtection="1">
      <alignment horizontal="left" vertical="top" wrapText="1"/>
    </xf>
    <xf numFmtId="0" fontId="1" fillId="0" borderId="3" xfId="0" applyFont="1" applyFill="1" applyBorder="1" applyAlignment="1" applyProtection="1">
      <alignment horizontal="left" vertical="top" wrapText="1"/>
    </xf>
    <xf numFmtId="0" fontId="1" fillId="0" borderId="0" xfId="0" applyFont="1" applyProtection="1"/>
    <xf numFmtId="166" fontId="1" fillId="0" borderId="0" xfId="0" applyNumberFormat="1" applyFont="1" applyFill="1" applyBorder="1" applyAlignment="1" applyProtection="1">
      <alignment horizontal="left" vertical="top" wrapText="1"/>
    </xf>
    <xf numFmtId="165" fontId="1" fillId="0" borderId="0" xfId="0" applyNumberFormat="1" applyFont="1" applyFill="1" applyBorder="1" applyAlignment="1" applyProtection="1">
      <alignment horizontal="left" vertical="top" wrapText="1"/>
    </xf>
    <xf numFmtId="0" fontId="1" fillId="0" borderId="0" xfId="0" applyFont="1" applyAlignment="1" applyProtection="1">
      <alignment horizontal="left"/>
    </xf>
    <xf numFmtId="2" fontId="1" fillId="0" borderId="0" xfId="0" applyNumberFormat="1" applyFont="1" applyAlignment="1" applyProtection="1">
      <alignment horizontal="left"/>
    </xf>
    <xf numFmtId="1" fontId="1" fillId="0" borderId="0" xfId="0" applyNumberFormat="1" applyFont="1" applyAlignment="1" applyProtection="1">
      <alignment horizontal="left"/>
    </xf>
    <xf numFmtId="0" fontId="1" fillId="3" borderId="0" xfId="0" applyFont="1" applyFill="1" applyBorder="1" applyAlignment="1" applyProtection="1">
      <alignment horizontal="left" vertical="top" wrapText="1"/>
    </xf>
    <xf numFmtId="2" fontId="1" fillId="3" borderId="0" xfId="0" applyNumberFormat="1" applyFont="1" applyFill="1" applyBorder="1" applyAlignment="1" applyProtection="1">
      <alignment horizontal="left" vertical="top" wrapText="1"/>
    </xf>
    <xf numFmtId="1" fontId="1" fillId="3" borderId="0" xfId="0" applyNumberFormat="1" applyFont="1" applyFill="1" applyBorder="1" applyAlignment="1" applyProtection="1">
      <alignment horizontal="left" vertical="top" wrapText="1"/>
    </xf>
    <xf numFmtId="0" fontId="1" fillId="3" borderId="0" xfId="0" applyFont="1" applyFill="1" applyBorder="1" applyAlignment="1" applyProtection="1">
      <alignment horizontal="left" vertical="top"/>
    </xf>
    <xf numFmtId="0" fontId="1" fillId="0" borderId="0" xfId="0" applyFont="1" applyFill="1" applyAlignment="1" applyProtection="1">
      <alignment horizontal="center" vertical="top" wrapText="1"/>
    </xf>
    <xf numFmtId="2" fontId="1" fillId="3" borderId="1" xfId="0" applyNumberFormat="1" applyFont="1" applyFill="1" applyBorder="1" applyAlignment="1" applyProtection="1">
      <alignment horizontal="left" vertical="top" wrapText="1"/>
      <protection locked="0"/>
    </xf>
    <xf numFmtId="2" fontId="1" fillId="3" borderId="2" xfId="0" applyNumberFormat="1" applyFont="1" applyFill="1" applyBorder="1" applyAlignment="1" applyProtection="1">
      <alignment horizontal="left" vertical="top" wrapText="1"/>
      <protection locked="0"/>
    </xf>
    <xf numFmtId="166" fontId="1" fillId="3" borderId="0" xfId="0" applyNumberFormat="1" applyFont="1" applyFill="1" applyBorder="1" applyAlignment="1" applyProtection="1">
      <alignment horizontal="left" vertical="top" wrapText="1"/>
    </xf>
    <xf numFmtId="165" fontId="1" fillId="3" borderId="0" xfId="0" applyNumberFormat="1" applyFont="1" applyFill="1" applyBorder="1" applyAlignment="1" applyProtection="1">
      <alignment horizontal="left" vertical="top" wrapText="1"/>
    </xf>
    <xf numFmtId="0" fontId="1" fillId="0" borderId="0" xfId="0" applyFont="1" applyFill="1" applyBorder="1" applyAlignment="1" applyProtection="1">
      <alignment horizontal="center" vertical="top" wrapText="1"/>
    </xf>
    <xf numFmtId="2" fontId="1" fillId="2" borderId="1" xfId="0" applyNumberFormat="1" applyFont="1" applyFill="1" applyBorder="1" applyAlignment="1" applyProtection="1">
      <alignment horizontal="left" vertical="top" wrapText="1"/>
      <protection locked="0"/>
    </xf>
    <xf numFmtId="2" fontId="1" fillId="2" borderId="2" xfId="0" applyNumberFormat="1" applyFont="1" applyFill="1" applyBorder="1" applyAlignment="1" applyProtection="1">
      <alignment horizontal="left" vertical="top" wrapText="1"/>
      <protection locked="0"/>
    </xf>
    <xf numFmtId="167" fontId="1" fillId="0" borderId="0" xfId="0" applyNumberFormat="1" applyFont="1" applyFill="1" applyBorder="1" applyAlignment="1" applyProtection="1">
      <alignment horizontal="left" vertical="top" wrapText="1"/>
    </xf>
    <xf numFmtId="166" fontId="1" fillId="0" borderId="0" xfId="0" applyNumberFormat="1" applyFont="1" applyFill="1" applyAlignment="1" applyProtection="1">
      <alignment horizontal="left" vertical="top" wrapText="1"/>
    </xf>
    <xf numFmtId="2" fontId="1" fillId="0" borderId="0" xfId="0" applyNumberFormat="1" applyFont="1" applyFill="1" applyAlignment="1" applyProtection="1">
      <alignment horizontal="left" vertical="top" wrapText="1"/>
    </xf>
    <xf numFmtId="165" fontId="7" fillId="0" borderId="4" xfId="0" applyNumberFormat="1" applyFont="1" applyBorder="1" applyAlignment="1">
      <alignment horizontal="left" wrapText="1"/>
    </xf>
  </cellXfs>
  <cellStyles count="1">
    <cellStyle name="Standard" xfId="0" builtinId="0"/>
  </cellStyles>
  <dxfs count="27">
    <dxf>
      <font>
        <b val="0"/>
        <i val="0"/>
        <strike val="0"/>
        <condense val="0"/>
        <extend val="0"/>
        <outline val="0"/>
        <shadow val="0"/>
        <u val="none"/>
        <vertAlign val="baseline"/>
        <sz val="11"/>
        <color auto="1"/>
        <name val="Calibri"/>
        <scheme val="minor"/>
      </font>
      <numFmt numFmtId="166" formatCode="###0.0;###0.0"/>
      <fill>
        <patternFill patternType="none">
          <fgColor indexed="64"/>
          <bgColor indexed="65"/>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numFmt numFmtId="166" formatCode="###0.0;###0.0"/>
      <fill>
        <patternFill patternType="none">
          <fgColor indexed="64"/>
          <bgColor indexed="65"/>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numFmt numFmtId="166" formatCode="###0.0;###0.0"/>
      <fill>
        <patternFill patternType="none">
          <fgColor indexed="64"/>
          <bgColor indexed="65"/>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numFmt numFmtId="2" formatCode="0.00"/>
      <fill>
        <patternFill patternType="none">
          <fgColor indexed="64"/>
          <bgColor indexed="65"/>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numFmt numFmtId="2" formatCode="0.00"/>
      <fill>
        <patternFill patternType="none">
          <fgColor indexed="64"/>
          <bgColor indexed="65"/>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numFmt numFmtId="2" formatCode="0.00"/>
      <fill>
        <patternFill patternType="none">
          <fgColor indexed="64"/>
          <bgColor indexed="65"/>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numFmt numFmtId="2" formatCode="0.00"/>
      <fill>
        <patternFill patternType="none">
          <fgColor indexed="64"/>
          <bgColor indexed="65"/>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numFmt numFmtId="1" formatCode="0"/>
      <fill>
        <patternFill patternType="none">
          <fgColor indexed="64"/>
          <bgColor indexed="65"/>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numFmt numFmtId="1" formatCode="0"/>
      <fill>
        <patternFill patternType="none">
          <fgColor indexed="64"/>
          <bgColor indexed="65"/>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numFmt numFmtId="1" formatCode="0"/>
      <fill>
        <patternFill patternType="none">
          <fgColor indexed="64"/>
          <bgColor indexed="65"/>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numFmt numFmtId="1" formatCode="0"/>
      <fill>
        <patternFill patternType="none">
          <fgColor indexed="64"/>
          <bgColor indexed="65"/>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numFmt numFmtId="2" formatCode="0.00"/>
      <fill>
        <patternFill patternType="solid">
          <fgColor indexed="64"/>
          <bgColor theme="0" tint="-0.14996795556505021"/>
        </patternFill>
      </fill>
      <alignment horizontal="left" vertical="top" textRotation="0" wrapText="1" indent="0" justifyLastLine="0" shrinkToFit="0" readingOrder="0"/>
      <border diagonalUp="0" diagonalDown="0" outline="0">
        <left style="thin">
          <color theme="0"/>
        </left>
        <right/>
        <top style="thin">
          <color theme="0"/>
        </top>
        <bottom style="thin">
          <color theme="0"/>
        </bottom>
      </border>
      <protection locked="0" hidden="0"/>
    </dxf>
    <dxf>
      <font>
        <b val="0"/>
        <i val="0"/>
        <strike val="0"/>
        <condense val="0"/>
        <extend val="0"/>
        <outline val="0"/>
        <shadow val="0"/>
        <u val="none"/>
        <vertAlign val="baseline"/>
        <sz val="11"/>
        <color auto="1"/>
        <name val="Calibri"/>
        <scheme val="minor"/>
      </font>
      <numFmt numFmtId="2" formatCode="0.00"/>
      <fill>
        <patternFill patternType="solid">
          <fgColor indexed="64"/>
          <bgColor theme="0" tint="-0.14996795556505021"/>
        </patternFill>
      </fill>
      <alignment horizontal="left" vertical="top" textRotation="0" wrapText="1" indent="0" justifyLastLine="0" shrinkToFit="0" readingOrder="0"/>
      <border diagonalUp="0" diagonalDown="0" outline="0">
        <left/>
        <right style="thin">
          <color theme="0"/>
        </right>
        <top style="thin">
          <color theme="0"/>
        </top>
        <bottom style="thin">
          <color theme="0"/>
        </bottom>
      </border>
      <protection locked="0" hidden="0"/>
    </dxf>
    <dxf>
      <font>
        <b val="0"/>
        <i val="0"/>
        <strike val="0"/>
        <condense val="0"/>
        <extend val="0"/>
        <outline val="0"/>
        <shadow val="0"/>
        <u val="none"/>
        <vertAlign val="baseline"/>
        <sz val="11"/>
        <color auto="1"/>
        <name val="Calibri"/>
        <scheme val="minor"/>
      </font>
      <numFmt numFmtId="2" formatCode="0.00"/>
      <fill>
        <patternFill patternType="none">
          <fgColor indexed="64"/>
          <bgColor indexed="65"/>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numFmt numFmtId="1" formatCode="0"/>
      <fill>
        <patternFill patternType="none">
          <fgColor indexed="64"/>
          <bgColor indexed="65"/>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numFmt numFmtId="2" formatCode="0.00"/>
      <fill>
        <patternFill patternType="none">
          <fgColor indexed="64"/>
          <bgColor indexed="65"/>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top"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top" textRotation="0" wrapText="1" indent="0" justifyLastLine="0" shrinkToFit="0" readingOrder="0"/>
      <protection locked="1" hidden="0"/>
    </dxf>
    <dxf>
      <font>
        <strike val="0"/>
        <outline val="0"/>
        <shadow val="0"/>
        <u val="none"/>
        <sz val="11"/>
        <color auto="1"/>
        <name val="Calibri"/>
        <scheme val="minor"/>
      </font>
      <fill>
        <patternFill patternType="none">
          <fgColor indexed="64"/>
          <bgColor indexed="65"/>
        </patternFill>
      </fill>
      <alignment horizontal="center" vertical="bottom" textRotation="0" wrapText="1" indent="0" justifyLastLine="0" shrinkToFit="0" readingOrder="0"/>
      <border diagonalUp="0" diagonalDown="0" outline="0">
        <left style="thin">
          <color rgb="FF000000"/>
        </left>
        <right style="thin">
          <color rgb="FF000000"/>
        </right>
        <top/>
        <bottom/>
      </border>
      <protection locked="1" hidden="0"/>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581025</xdr:rowOff>
    </xdr:from>
    <xdr:to>
      <xdr:col>1</xdr:col>
      <xdr:colOff>2305050</xdr:colOff>
      <xdr:row>0</xdr:row>
      <xdr:rowOff>857250</xdr:rowOff>
    </xdr:to>
    <xdr:sp macro="" textlink="">
      <xdr:nvSpPr>
        <xdr:cNvPr id="3" name="Textfeld 2"/>
        <xdr:cNvSpPr txBox="1"/>
      </xdr:nvSpPr>
      <xdr:spPr>
        <a:xfrm>
          <a:off x="0" y="581025"/>
          <a:ext cx="2305050"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0">
              <a:solidFill>
                <a:srgbClr val="FF0000"/>
              </a:solidFill>
            </a:rPr>
            <a:t>Stand: Februar 2024, Änderungen</a:t>
          </a:r>
          <a:r>
            <a:rPr lang="de-DE" sz="1100" b="0" baseline="0">
              <a:solidFill>
                <a:srgbClr val="FF0000"/>
              </a:solidFill>
            </a:rPr>
            <a:t> rot</a:t>
          </a:r>
          <a:endParaRPr lang="de-DE" sz="1100" b="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b/GM/30-D&#252;ngung_Praktikeranleitung/D&#252;ngeverordnung/_D&#252;V_2020/D&#252;ngebedarfsermittlung%202020/i.A/DBE-Betrieb_GemueseErdbeereAckerbauH&amp;G_i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ressum"/>
      <sheetName val="Kurzanleitung"/>
      <sheetName val="Schlagliste"/>
      <sheetName val="N-DBE"/>
      <sheetName val="N-Abschlag org. Düngung"/>
      <sheetName val="P-(K-Mg)-DBE"/>
      <sheetName val="Düngedokumentation"/>
      <sheetName val="Tab org. Kompost_N-expert"/>
      <sheetName val="Tab org. D_N-expert"/>
      <sheetName val="aktuelle Düngerliste"/>
      <sheetName val="H&amp;G LfL"/>
      <sheetName val="Boden DüV-Bolap"/>
      <sheetName val="Nicht aktiv_Boden LUFA"/>
      <sheetName val="Tab 2+3 DüV_A"/>
      <sheetName val="Nährstoffabfuhr Sonstige"/>
      <sheetName val="Tab 4+5 DüV+Abfuhr_G"/>
      <sheetName val="Tab 6 DüV_H"/>
      <sheetName val="Tab 7 DüV_A-VF"/>
      <sheetName val="Tab 7 DüV_A-ZF"/>
      <sheetName val="Kulturgruppe"/>
      <sheetName val="Verfrühung"/>
      <sheetName val="DBE-Betrieb_GemueseErdbeereAcke"/>
      <sheetName val="H&amp;G LfL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
          <cell r="A2" t="str">
            <v>_Andere 1</v>
          </cell>
        </row>
        <row r="3">
          <cell r="A3" t="str">
            <v>_Andere 2</v>
          </cell>
        </row>
        <row r="4">
          <cell r="A4" t="str">
            <v>_Andere 3</v>
          </cell>
        </row>
        <row r="5">
          <cell r="A5" t="str">
            <v>_Andere 4</v>
          </cell>
        </row>
        <row r="6">
          <cell r="A6" t="str">
            <v>_Andere 5</v>
          </cell>
        </row>
        <row r="7">
          <cell r="A7" t="str">
            <v>_Andere 6</v>
          </cell>
        </row>
        <row r="8">
          <cell r="A8" t="str">
            <v>_Andere 7</v>
          </cell>
        </row>
        <row r="9">
          <cell r="A9" t="str">
            <v>_Andere 8</v>
          </cell>
        </row>
        <row r="10">
          <cell r="A10" t="str">
            <v>_Andere 9</v>
          </cell>
        </row>
        <row r="11">
          <cell r="A11" t="str">
            <v>_Andere 10</v>
          </cell>
        </row>
        <row r="12">
          <cell r="A12" t="str">
            <v>Ampfer, Wiesen, Blatt*</v>
          </cell>
        </row>
        <row r="13">
          <cell r="A13" t="str">
            <v>Artischocken*</v>
          </cell>
        </row>
        <row r="14">
          <cell r="A14" t="str">
            <v>Bärlauch, Blatt*</v>
          </cell>
        </row>
        <row r="15">
          <cell r="A15" t="str">
            <v>Basilikum, Kraut Blühbeginn*</v>
          </cell>
        </row>
        <row r="16">
          <cell r="A16" t="str">
            <v>Blumenkohl</v>
          </cell>
        </row>
        <row r="17">
          <cell r="A17" t="str">
            <v>Blumenkohl, starker Aufwuchs*</v>
          </cell>
        </row>
        <row r="18">
          <cell r="A18" t="str">
            <v>Bohnenkraut, einjährig, blühendes Kraut*</v>
          </cell>
        </row>
        <row r="19">
          <cell r="A19" t="str">
            <v>Borretsch, Blühendes Kraut*</v>
          </cell>
        </row>
        <row r="20">
          <cell r="A20" t="str">
            <v>Brennnessel, Kleine, blühendes Kraut*</v>
          </cell>
        </row>
        <row r="21">
          <cell r="A21" t="str">
            <v>Brokkoli</v>
          </cell>
        </row>
        <row r="22">
          <cell r="A22" t="str">
            <v>Brokkoli, starker Aufwuchs*</v>
          </cell>
        </row>
        <row r="23">
          <cell r="A23" t="str">
            <v>Brunnenkresse*</v>
          </cell>
        </row>
        <row r="24">
          <cell r="A24" t="str">
            <v>Buschbohnen</v>
          </cell>
        </row>
        <row r="25">
          <cell r="A25" t="str">
            <v>Chicoreerüben</v>
          </cell>
        </row>
        <row r="26">
          <cell r="A26" t="str">
            <v>Chinakohl</v>
          </cell>
        </row>
        <row r="27">
          <cell r="A27" t="str">
            <v>Dicke Bohne, Korn*</v>
          </cell>
        </row>
        <row r="28">
          <cell r="A28" t="str">
            <v>Dill, Frischmarkt</v>
          </cell>
        </row>
        <row r="29">
          <cell r="A29" t="str">
            <v>Dill, Industrieware</v>
          </cell>
        </row>
        <row r="30">
          <cell r="A30" t="str">
            <v>Dill, Spitzen*</v>
          </cell>
        </row>
        <row r="31">
          <cell r="A31" t="str">
            <v>Erdbeeren, Frühjahr</v>
          </cell>
        </row>
        <row r="32">
          <cell r="A32" t="str">
            <v>Erdbeeren, nach Ernte (f. Ernte i. Folgejahr)</v>
          </cell>
        </row>
        <row r="33">
          <cell r="A33" t="str">
            <v>Erdbeeren, Pflanzung</v>
          </cell>
        </row>
        <row r="34">
          <cell r="A34" t="str">
            <v>Estragon, Deutscher, nicht blühendes Kraut*</v>
          </cell>
        </row>
        <row r="35">
          <cell r="A35" t="str">
            <v>Feldsalat</v>
          </cell>
        </row>
        <row r="36">
          <cell r="A36" t="str">
            <v>Feldsalat, großblättrig</v>
          </cell>
        </row>
        <row r="37">
          <cell r="A37" t="str">
            <v>Gartenkresse, Kraut*</v>
          </cell>
        </row>
        <row r="38">
          <cell r="A38" t="str">
            <v>Gemüseerbse</v>
          </cell>
        </row>
        <row r="39">
          <cell r="A39" t="str">
            <v>Grünkohl</v>
          </cell>
        </row>
        <row r="40">
          <cell r="A40" t="str">
            <v>Gurke, Einleger, Land</v>
          </cell>
        </row>
        <row r="41">
          <cell r="A41" t="str">
            <v>Gurke, starker Aufwuchs*</v>
          </cell>
        </row>
        <row r="42">
          <cell r="A42" t="str">
            <v>Kapuzinerkresse, blühendes Kraut*</v>
          </cell>
        </row>
        <row r="43">
          <cell r="A43" t="str">
            <v>Kerbel, Kraut*</v>
          </cell>
        </row>
        <row r="44">
          <cell r="A44" t="str">
            <v>Knoblauch*</v>
          </cell>
        </row>
        <row r="45">
          <cell r="A45" t="str">
            <v>Knollenfenchel</v>
          </cell>
        </row>
        <row r="46">
          <cell r="A46" t="str">
            <v>Kohlrabi</v>
          </cell>
        </row>
        <row r="47">
          <cell r="A47" t="str">
            <v>Kohlrabi, Knolle &gt; 12 cm Ø*</v>
          </cell>
        </row>
        <row r="48">
          <cell r="A48" t="str">
            <v>Kohlrübe*</v>
          </cell>
        </row>
        <row r="49">
          <cell r="A49" t="str">
            <v>Koriander, Blatt*</v>
          </cell>
        </row>
        <row r="50">
          <cell r="A50" t="str">
            <v>Kürbis</v>
          </cell>
        </row>
        <row r="51">
          <cell r="A51" t="str">
            <v>Kürbis Hokkaido*</v>
          </cell>
        </row>
        <row r="52">
          <cell r="A52" t="str">
            <v>Lavendel, Blütenähre*</v>
          </cell>
        </row>
        <row r="53">
          <cell r="A53" t="str">
            <v>Liebstöckel*</v>
          </cell>
        </row>
        <row r="54">
          <cell r="A54" t="str">
            <v>Löwenzahn, Kraut*</v>
          </cell>
        </row>
        <row r="55">
          <cell r="A55" t="str">
            <v>Mairüben (mit Laub)</v>
          </cell>
        </row>
        <row r="56">
          <cell r="A56" t="str">
            <v>Majoran*</v>
          </cell>
        </row>
        <row r="57">
          <cell r="A57" t="str">
            <v>Mangold*</v>
          </cell>
        </row>
        <row r="58">
          <cell r="A58" t="str">
            <v>Meerrettich, Wurzel*</v>
          </cell>
        </row>
        <row r="59">
          <cell r="A59" t="str">
            <v>Melde*</v>
          </cell>
        </row>
        <row r="60">
          <cell r="A60" t="str">
            <v>Melonen*</v>
          </cell>
        </row>
        <row r="61">
          <cell r="A61" t="str">
            <v>Möhren, Bund</v>
          </cell>
        </row>
        <row r="62">
          <cell r="A62" t="str">
            <v>Möhren, Industrie</v>
          </cell>
        </row>
        <row r="63">
          <cell r="A63" t="str">
            <v>Möhren, Wasch</v>
          </cell>
        </row>
        <row r="64">
          <cell r="A64" t="str">
            <v>Oregano (Dost)*</v>
          </cell>
        </row>
        <row r="65">
          <cell r="A65" t="str">
            <v>Pak Choi*</v>
          </cell>
        </row>
        <row r="66">
          <cell r="A66" t="str">
            <v>Pak Choi, mini*</v>
          </cell>
        </row>
        <row r="67">
          <cell r="A67" t="str">
            <v>Paprika*</v>
          </cell>
        </row>
        <row r="68">
          <cell r="A68" t="str">
            <v>Pastinake</v>
          </cell>
        </row>
        <row r="69">
          <cell r="A69" t="str">
            <v>Petersilie, Blatt, 1. Schnitt</v>
          </cell>
        </row>
        <row r="70">
          <cell r="A70" t="str">
            <v>Petersilie, Blatt, nach einem Schnitt</v>
          </cell>
        </row>
        <row r="71">
          <cell r="A71" t="str">
            <v>Petersilie, Blatt-, Verarbeitung, alle Schnitte*</v>
          </cell>
        </row>
        <row r="72">
          <cell r="A72" t="str">
            <v>Petersilie, Wurzel</v>
          </cell>
        </row>
        <row r="73">
          <cell r="A73" t="str">
            <v>Pfefferminze, Minzen*</v>
          </cell>
        </row>
        <row r="74">
          <cell r="A74" t="str">
            <v>Physalis*</v>
          </cell>
        </row>
        <row r="75">
          <cell r="A75" t="str">
            <v>Porree</v>
          </cell>
        </row>
        <row r="76">
          <cell r="A76" t="str">
            <v>Portulak, Sommer bis 1. Schnitt*</v>
          </cell>
        </row>
        <row r="77">
          <cell r="A77" t="str">
            <v>Portulak, Sommer nach einem Schnitt*</v>
          </cell>
        </row>
        <row r="78">
          <cell r="A78" t="str">
            <v>Portulak, Winter bis 1. Schnitt*</v>
          </cell>
        </row>
        <row r="79">
          <cell r="A79" t="str">
            <v>Portulak, Winter nach einem Schnitt*</v>
          </cell>
        </row>
        <row r="80">
          <cell r="A80" t="str">
            <v>Radies</v>
          </cell>
        </row>
        <row r="81">
          <cell r="A81" t="str">
            <v>Rettich, Bund</v>
          </cell>
        </row>
        <row r="82">
          <cell r="A82" t="str">
            <v>Rettich, deutsch</v>
          </cell>
        </row>
        <row r="83">
          <cell r="A83" t="str">
            <v>Rettich, japanisch</v>
          </cell>
        </row>
        <row r="84">
          <cell r="A84" t="str">
            <v>Rhabarber, 1. Standjahr</v>
          </cell>
        </row>
        <row r="85">
          <cell r="A85" t="str">
            <v>Rhabarber, 2. Standjahr nach Ernte</v>
          </cell>
        </row>
        <row r="86">
          <cell r="A86" t="str">
            <v>Rhabarber, 2. Standjahr, Austrieb</v>
          </cell>
        </row>
        <row r="87">
          <cell r="A87" t="str">
            <v>Rhabarber, 3. Standjahr nach Ernte</v>
          </cell>
        </row>
        <row r="88">
          <cell r="A88" t="str">
            <v>Rhabarber, 3. Standjahr, Austrieb</v>
          </cell>
        </row>
        <row r="89">
          <cell r="A89" t="str">
            <v>Rhabarber, 4. Standjahr nach Ernte</v>
          </cell>
        </row>
        <row r="90">
          <cell r="A90" t="str">
            <v>Rhabarber, 4. Standjahr, Austrieb</v>
          </cell>
        </row>
        <row r="91">
          <cell r="A91" t="str">
            <v>Rosenkohl</v>
          </cell>
        </row>
        <row r="92">
          <cell r="A92" t="str">
            <v>Rosmarin*</v>
          </cell>
        </row>
        <row r="93">
          <cell r="A93" t="str">
            <v>Rote Rüben</v>
          </cell>
        </row>
        <row r="94">
          <cell r="A94" t="str">
            <v>Rote Rüben, Baby Beet*</v>
          </cell>
        </row>
        <row r="95">
          <cell r="A95" t="str">
            <v>Rote Rüben, Bund*</v>
          </cell>
        </row>
        <row r="96">
          <cell r="A96" t="str">
            <v>Rotkohl</v>
          </cell>
        </row>
        <row r="97">
          <cell r="A97" t="str">
            <v>Rucola, Feinware</v>
          </cell>
        </row>
        <row r="98">
          <cell r="A98" t="str">
            <v>Rucola, Grobware</v>
          </cell>
        </row>
        <row r="99">
          <cell r="A99" t="str">
            <v>Salate, Baby Leaf Lettuce</v>
          </cell>
        </row>
        <row r="100">
          <cell r="A100" t="str">
            <v>Salate, Blatt-, grün (Lollo, Eichblatt, Krul)</v>
          </cell>
        </row>
        <row r="101">
          <cell r="A101" t="str">
            <v>Salate, Blatt-, rot (Lollo, Eichblatt, Krul)</v>
          </cell>
        </row>
        <row r="102">
          <cell r="A102" t="str">
            <v>Salate, Eissalat</v>
          </cell>
        </row>
        <row r="103">
          <cell r="A103" t="str">
            <v>Salate, Eissalat x Romana, Crunchy Cos*</v>
          </cell>
        </row>
        <row r="104">
          <cell r="A104" t="str">
            <v>Salate, Endivien Friseé</v>
          </cell>
        </row>
        <row r="105">
          <cell r="A105" t="str">
            <v>Salate, Endivien glattblättrig</v>
          </cell>
        </row>
        <row r="106">
          <cell r="A106" t="str">
            <v>Salate, Kopfsalat</v>
          </cell>
        </row>
        <row r="107">
          <cell r="A107" t="str">
            <v>Salate, Radicchio</v>
          </cell>
        </row>
        <row r="108">
          <cell r="A108" t="str">
            <v>Salate, Romana</v>
          </cell>
        </row>
        <row r="109">
          <cell r="A109" t="str">
            <v>Salate, Romana Herzen</v>
          </cell>
        </row>
        <row r="110">
          <cell r="A110" t="str">
            <v>Salate, verschiedene Arten</v>
          </cell>
        </row>
        <row r="111">
          <cell r="A111" t="str">
            <v>Salate, Zuckerhut</v>
          </cell>
        </row>
        <row r="112">
          <cell r="A112" t="str">
            <v>Salbei*</v>
          </cell>
        </row>
        <row r="113">
          <cell r="A113" t="str">
            <v>Schabzigerklee*</v>
          </cell>
        </row>
        <row r="114">
          <cell r="A114" t="str">
            <v>Schnittknoblauch*</v>
          </cell>
        </row>
        <row r="115">
          <cell r="A115" t="str">
            <v>Schnittlauch, Anbau für Treiberei</v>
          </cell>
        </row>
        <row r="116">
          <cell r="A116" t="str">
            <v>Schnittlauch, gesät, bis 1. Schnitt</v>
          </cell>
        </row>
        <row r="117">
          <cell r="A117" t="str">
            <v>Schnittlauch, nach einem Schnitt</v>
          </cell>
        </row>
        <row r="118">
          <cell r="A118" t="str">
            <v>Schnittlauch, Verarbeitung, alle Schnitte*</v>
          </cell>
        </row>
        <row r="119">
          <cell r="A119" t="str">
            <v>Schwarzwurzel</v>
          </cell>
        </row>
        <row r="120">
          <cell r="A120" t="str">
            <v>Sellerie, Bund</v>
          </cell>
        </row>
        <row r="121">
          <cell r="A121" t="str">
            <v>Sellerie, Knollen</v>
          </cell>
        </row>
        <row r="122">
          <cell r="A122" t="str">
            <v>Sellerie, Schnitt*</v>
          </cell>
        </row>
        <row r="123">
          <cell r="A123" t="str">
            <v>Sellerie, Stangen</v>
          </cell>
        </row>
        <row r="124">
          <cell r="A124" t="str">
            <v>Spargel, 1. Standjahr</v>
          </cell>
        </row>
        <row r="125">
          <cell r="A125" t="str">
            <v>Spargel, 2. Standjahr mit Ernte</v>
          </cell>
        </row>
        <row r="126">
          <cell r="A126" t="str">
            <v>Spargel, 2. Standjahr ohne Ernte</v>
          </cell>
        </row>
        <row r="127">
          <cell r="A127" t="str">
            <v>Spargel, 3. Standjahr</v>
          </cell>
        </row>
        <row r="128">
          <cell r="A128" t="str">
            <v>Spargel, ab 4. Standjahr</v>
          </cell>
        </row>
        <row r="129">
          <cell r="A129" t="str">
            <v>Spinat, Blatt-, FM, Baby</v>
          </cell>
        </row>
        <row r="130">
          <cell r="A130" t="str">
            <v>Spinat, Blatt-, Standard</v>
          </cell>
        </row>
        <row r="131">
          <cell r="A131" t="str">
            <v>Spinat, Hack-, Standard</v>
          </cell>
        </row>
        <row r="132">
          <cell r="A132" t="str">
            <v>Spinat, Winter, früh*</v>
          </cell>
        </row>
        <row r="133">
          <cell r="A133" t="str">
            <v>Spinat, Winter, spät/mittel*</v>
          </cell>
        </row>
        <row r="134">
          <cell r="A134" t="str">
            <v>Spitzwegerich, Kraut*</v>
          </cell>
        </row>
        <row r="135">
          <cell r="A135" t="str">
            <v>Stangenbohne, Standard</v>
          </cell>
        </row>
        <row r="136">
          <cell r="A136" t="str">
            <v>Teltower Rübchen (Herbstanbau)</v>
          </cell>
        </row>
        <row r="137">
          <cell r="A137" t="str">
            <v>Thymian*</v>
          </cell>
        </row>
        <row r="138">
          <cell r="A138" t="str">
            <v>Weißkohl, Frischmarkt (rund, spitz, flach)</v>
          </cell>
        </row>
        <row r="139">
          <cell r="A139" t="str">
            <v>Weißkohl, Industrie (rund, spitz, flach)</v>
          </cell>
        </row>
        <row r="140">
          <cell r="A140" t="str">
            <v>Wiesenknopf, klein (Pimpinelle)*</v>
          </cell>
        </row>
        <row r="141">
          <cell r="A141" t="str">
            <v>Winterheckenzwiebel</v>
          </cell>
        </row>
        <row r="142">
          <cell r="A142" t="str">
            <v>Wirsing</v>
          </cell>
        </row>
        <row r="143">
          <cell r="A143" t="str">
            <v>Zitronenmelisse*</v>
          </cell>
        </row>
        <row r="144">
          <cell r="A144" t="str">
            <v>Zucchini</v>
          </cell>
        </row>
        <row r="145">
          <cell r="A145" t="str">
            <v>Zuckermais</v>
          </cell>
        </row>
        <row r="146">
          <cell r="A146" t="str">
            <v>Zwiebel, Bund-</v>
          </cell>
        </row>
        <row r="147">
          <cell r="A147" t="str">
            <v>Zwiebel, Schalotte*</v>
          </cell>
        </row>
        <row r="148">
          <cell r="A148" t="str">
            <v>Zwiebel, Trocken</v>
          </cell>
        </row>
      </sheetData>
      <sheetData sheetId="16"/>
      <sheetData sheetId="17"/>
      <sheetData sheetId="18"/>
      <sheetData sheetId="19"/>
      <sheetData sheetId="20"/>
      <sheetData sheetId="21" refreshError="1"/>
      <sheetData sheetId="22"/>
    </sheetDataSet>
  </externalBook>
</externalLink>
</file>

<file path=xl/tables/table1.xml><?xml version="1.0" encoding="utf-8"?>
<table xmlns="http://schemas.openxmlformats.org/spreadsheetml/2006/main" id="1" name="Tabelle143914" displayName="Tabelle143914" ref="A1:X202" totalsRowShown="0" headerRowDxfId="25" dataDxfId="24">
  <autoFilter ref="A1:X202"/>
  <sortState ref="A2:X202">
    <sortCondition ref="B1:B202"/>
  </sortState>
  <tableColumns count="24">
    <tableColumn id="24" name="Berechnet_x000a_" dataDxfId="23"/>
    <tableColumn id="22" name="Kultur_x000a_(*nicht in DüV, Quelle: LfL Freising)" dataDxfId="22"/>
    <tableColumn id="20" name="Ertrags-niveau FM dt/ha" dataDxfId="21"/>
    <tableColumn id="2" name="Ertrags-niveau TM _x000a_dt/ha" dataDxfId="20"/>
    <tableColumn id="8" name="Prozess-abfall (z.B. Stiele, Abrieb)_x000a_% TM" dataDxfId="19"/>
    <tableColumn id="3" name="Ertrags-niveau abzügl. Abfall_x000a_TM _x000a_dt/ha" dataDxfId="18">
      <calculatedColumnFormula>Tabelle143914[[#This Row],[Ertrags-niveau TM 
dt/ha]]-(Tabelle143914[[#This Row],[Ertrags-niveau TM 
dt/ha]]*Tabelle143914[[#This Row],[Prozess-abfall (z.B. Stiele, Abrieb)
% TM]]/100)</calculatedColumnFormula>
    </tableColumn>
    <tableColumn id="23" name="Betriebs-ertrag abzügl. Abfall _x000a_TM_x000a_dt/ha" dataDxfId="17"/>
    <tableColumn id="26" name="Betriebl. Prozess-abfall  (z.B. Stiele, Abrieb)_x000a_% TM" dataDxfId="16"/>
    <tableColumn id="25" name="Berech-neter Betriebs-ertrag FM _x000a_dt/ha" dataDxfId="15">
      <calculatedColumnFormula>IF(AND(G2="",H2=""),C2,IF(G2="",D2-(D2*H2/100),100*G2*C2/D2/(100-H2)))</calculatedColumnFormula>
    </tableColumn>
    <tableColumn id="19" name="N-Bedarfs-wert kg/ha" dataDxfId="14"/>
    <tableColumn id="21" name="Probe-nahme _x000a_in _x000a_Kultur-woche" dataDxfId="13"/>
    <tableColumn id="18" name="Probe-nahme-tiefe_x000a_cm" dataDxfId="12"/>
    <tableColumn id="17" name="Abschlag N-Nach-lieferung Folge-kultur kg/ha " dataDxfId="11"/>
    <tableColumn id="16" name="2/3 Korrektur _x000a_N-Nach-lieferung bei Probe-nahme_x000a_ &gt;= 4 Wo nach Einarbeitung kg/ha" dataDxfId="10"/>
    <tableColumn id="15" name="Ertrags-differenz %" dataDxfId="9"/>
    <tableColumn id="14" name="Zuschlag bei höherem Ertrag je Einheit _x000a_kg/ha" dataDxfId="8"/>
    <tableColumn id="13" name="Abschlag bei niedrigerem Ertrag je Einheit _x000a_kg/ha" dataDxfId="7"/>
    <tableColumn id="4" name="N-_x000a_Nähr-stoff-gehalt kg/dt FM" dataDxfId="6"/>
    <tableColumn id="5" name="P2O5-Nähr-stoff-gehalt kg/dt FM" dataDxfId="5"/>
    <tableColumn id="6" name="K2O-Nähr-stoff-gehalt kg/dt FM" dataDxfId="4"/>
    <tableColumn id="7" name="MgO-Nähr-stoff-gehalt kg/dt FM" dataDxfId="3"/>
    <tableColumn id="9" name="N-Fix kg/dt FM" dataDxfId="2"/>
    <tableColumn id="10" name="HNV_x000a_1:x" dataDxfId="1"/>
    <tableColumn id="27" name="EV_x000a_Faktor_x000a_FM/_x000a_Droge" dataDxfId="0"/>
  </tableColumns>
  <tableStyleInfo name="TableStyleLight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3">
    <tabColor theme="4" tint="0.59999389629810485"/>
    <pageSetUpPr fitToPage="1"/>
  </sheetPr>
  <dimension ref="A1:Y202"/>
  <sheetViews>
    <sheetView tabSelected="1" topLeftCell="B1" zoomScaleNormal="100" workbookViewId="0">
      <pane ySplit="1" topLeftCell="A2" activePane="bottomLeft" state="frozen"/>
      <selection activeCell="A29" sqref="A29"/>
      <selection pane="bottomLeft" activeCell="AA4" sqref="AA4"/>
    </sheetView>
  </sheetViews>
  <sheetFormatPr baseColWidth="10" defaultColWidth="11.42578125" defaultRowHeight="15" x14ac:dyDescent="0.25"/>
  <cols>
    <col min="1" max="1" width="11.28515625" style="20" hidden="1" customWidth="1"/>
    <col min="2" max="2" width="55.5703125" style="20" customWidth="1"/>
    <col min="3" max="3" width="7.7109375" style="20" customWidth="1"/>
    <col min="4" max="4" width="7.85546875" style="21" hidden="1" customWidth="1"/>
    <col min="5" max="5" width="8" style="22" hidden="1" customWidth="1"/>
    <col min="6" max="6" width="7.7109375" style="21" hidden="1" customWidth="1"/>
    <col min="7" max="9" width="8.7109375" style="21" hidden="1" customWidth="1"/>
    <col min="10" max="10" width="8" style="20" customWidth="1"/>
    <col min="11" max="11" width="9" style="20" customWidth="1"/>
    <col min="12" max="12" width="7.42578125" style="20" customWidth="1"/>
    <col min="13" max="13" width="9.7109375" style="20" customWidth="1"/>
    <col min="14" max="14" width="13" style="20" customWidth="1"/>
    <col min="15" max="15" width="8.85546875" style="22" customWidth="1"/>
    <col min="16" max="16" width="9.7109375" style="22" customWidth="1"/>
    <col min="17" max="17" width="9.5703125" style="22" customWidth="1"/>
    <col min="18" max="19" width="7.7109375" style="20" customWidth="1"/>
    <col min="20" max="20" width="7.28515625" style="20" customWidth="1"/>
    <col min="21" max="21" width="6.42578125" style="20" customWidth="1"/>
    <col min="22" max="22" width="6.28515625" style="20" customWidth="1"/>
    <col min="23" max="23" width="5.7109375" style="20" customWidth="1"/>
    <col min="24" max="24" width="6.85546875" style="20" customWidth="1"/>
    <col min="25" max="25" width="7.140625" style="17" customWidth="1"/>
    <col min="26" max="16384" width="11.42578125" style="17"/>
  </cols>
  <sheetData>
    <row r="1" spans="1:25" s="9" customFormat="1" ht="111.75" customHeight="1" x14ac:dyDescent="0.25">
      <c r="A1" s="1" t="s">
        <v>0</v>
      </c>
      <c r="B1" s="2" t="s">
        <v>208</v>
      </c>
      <c r="C1" s="3" t="s">
        <v>209</v>
      </c>
      <c r="D1" s="4" t="s">
        <v>210</v>
      </c>
      <c r="E1" s="5" t="s">
        <v>211</v>
      </c>
      <c r="F1" s="4" t="s">
        <v>212</v>
      </c>
      <c r="G1" s="4" t="s">
        <v>213</v>
      </c>
      <c r="H1" s="5" t="s">
        <v>214</v>
      </c>
      <c r="I1" s="4" t="s">
        <v>215</v>
      </c>
      <c r="J1" s="3" t="s">
        <v>1</v>
      </c>
      <c r="K1" s="3" t="s">
        <v>2</v>
      </c>
      <c r="L1" s="3" t="s">
        <v>3</v>
      </c>
      <c r="M1" s="3" t="s">
        <v>4</v>
      </c>
      <c r="N1" s="3" t="s">
        <v>5</v>
      </c>
      <c r="O1" s="5" t="s">
        <v>6</v>
      </c>
      <c r="P1" s="5" t="s">
        <v>7</v>
      </c>
      <c r="Q1" s="5" t="s">
        <v>8</v>
      </c>
      <c r="R1" s="4" t="s">
        <v>9</v>
      </c>
      <c r="S1" s="6" t="s">
        <v>10</v>
      </c>
      <c r="T1" s="4" t="s">
        <v>11</v>
      </c>
      <c r="U1" s="4" t="s">
        <v>12</v>
      </c>
      <c r="V1" s="7" t="s">
        <v>13</v>
      </c>
      <c r="W1" s="2" t="s">
        <v>14</v>
      </c>
      <c r="X1" s="8" t="s">
        <v>15</v>
      </c>
      <c r="Y1" s="38"/>
    </row>
    <row r="2" spans="1:25" s="10" customFormat="1" ht="15" customHeight="1" x14ac:dyDescent="0.2">
      <c r="A2" s="27"/>
      <c r="B2" s="23" t="s">
        <v>16</v>
      </c>
      <c r="C2" s="23">
        <v>50</v>
      </c>
      <c r="D2" s="24">
        <v>10</v>
      </c>
      <c r="E2" s="25">
        <v>30</v>
      </c>
      <c r="F2" s="24">
        <v>7</v>
      </c>
      <c r="G2" s="28"/>
      <c r="H2" s="29"/>
      <c r="I2" s="25">
        <f t="shared" ref="I2:I33" si="0">IF(AND(G2="",H2=""),C2,IF(G2="",D2-(D2*H2/100),100*G2*C2/D2/(100-H2)))</f>
        <v>50</v>
      </c>
      <c r="J2" s="23">
        <v>45</v>
      </c>
      <c r="K2" s="23">
        <v>0</v>
      </c>
      <c r="L2" s="23">
        <v>30</v>
      </c>
      <c r="M2" s="23">
        <v>0</v>
      </c>
      <c r="N2" s="23">
        <v>0</v>
      </c>
      <c r="O2" s="25">
        <v>10</v>
      </c>
      <c r="P2" s="25">
        <v>2</v>
      </c>
      <c r="Q2" s="25">
        <v>2</v>
      </c>
      <c r="R2" s="24">
        <v>0.5</v>
      </c>
      <c r="S2" s="24">
        <v>0.23</v>
      </c>
      <c r="T2" s="24">
        <v>0.74</v>
      </c>
      <c r="U2" s="24">
        <v>0.14000000000000001</v>
      </c>
      <c r="V2" s="26"/>
      <c r="W2" s="30"/>
      <c r="X2" s="31">
        <v>5</v>
      </c>
    </row>
    <row r="3" spans="1:25" s="10" customFormat="1" ht="15" customHeight="1" x14ac:dyDescent="0.2">
      <c r="A3" s="32"/>
      <c r="B3" s="11" t="s">
        <v>17</v>
      </c>
      <c r="C3" s="15">
        <v>50</v>
      </c>
      <c r="D3" s="12">
        <v>10</v>
      </c>
      <c r="E3" s="13">
        <v>30</v>
      </c>
      <c r="F3" s="12">
        <v>7</v>
      </c>
      <c r="G3" s="33"/>
      <c r="H3" s="34"/>
      <c r="I3" s="13">
        <f t="shared" si="0"/>
        <v>50</v>
      </c>
      <c r="J3" s="15">
        <v>45</v>
      </c>
      <c r="K3" s="11">
        <v>0</v>
      </c>
      <c r="L3" s="15">
        <v>30</v>
      </c>
      <c r="M3" s="15">
        <v>0</v>
      </c>
      <c r="N3" s="15">
        <v>0</v>
      </c>
      <c r="O3" s="13">
        <v>10</v>
      </c>
      <c r="P3" s="13">
        <v>2</v>
      </c>
      <c r="Q3" s="13">
        <v>2</v>
      </c>
      <c r="R3" s="12">
        <v>0.53</v>
      </c>
      <c r="S3" s="12">
        <v>0.2</v>
      </c>
      <c r="T3" s="12">
        <v>0.96</v>
      </c>
      <c r="U3" s="12">
        <v>0.13</v>
      </c>
      <c r="V3" s="18"/>
      <c r="W3" s="18"/>
      <c r="X3" s="19">
        <v>5</v>
      </c>
    </row>
    <row r="4" spans="1:25" s="10" customFormat="1" ht="15" customHeight="1" x14ac:dyDescent="0.2">
      <c r="A4" s="27">
        <v>1</v>
      </c>
      <c r="B4" s="11" t="s">
        <v>18</v>
      </c>
      <c r="C4" s="15">
        <v>80</v>
      </c>
      <c r="D4" s="12">
        <v>20</v>
      </c>
      <c r="E4" s="13">
        <v>30</v>
      </c>
      <c r="F4" s="12">
        <v>14</v>
      </c>
      <c r="G4" s="33"/>
      <c r="H4" s="34"/>
      <c r="I4" s="13">
        <f t="shared" si="0"/>
        <v>80</v>
      </c>
      <c r="J4" s="15">
        <v>85</v>
      </c>
      <c r="K4" s="11">
        <v>0</v>
      </c>
      <c r="L4" s="15">
        <v>60</v>
      </c>
      <c r="M4" s="15">
        <v>0</v>
      </c>
      <c r="N4" s="15">
        <v>0</v>
      </c>
      <c r="O4" s="13">
        <v>10</v>
      </c>
      <c r="P4" s="13">
        <v>4</v>
      </c>
      <c r="Q4" s="13">
        <v>4</v>
      </c>
      <c r="R4" s="12">
        <v>0.56000000000000005</v>
      </c>
      <c r="S4" s="12">
        <v>0.18</v>
      </c>
      <c r="T4" s="12">
        <v>0.76</v>
      </c>
      <c r="U4" s="12">
        <v>0.08</v>
      </c>
      <c r="V4" s="18"/>
      <c r="W4" s="18"/>
      <c r="X4" s="19">
        <v>5</v>
      </c>
    </row>
    <row r="5" spans="1:25" s="10" customFormat="1" ht="15" customHeight="1" x14ac:dyDescent="0.2">
      <c r="A5" s="27">
        <v>1</v>
      </c>
      <c r="B5" s="11" t="s">
        <v>19</v>
      </c>
      <c r="C5" s="11">
        <f>300</f>
        <v>300</v>
      </c>
      <c r="D5" s="12">
        <v>60</v>
      </c>
      <c r="E5" s="13">
        <v>30</v>
      </c>
      <c r="F5" s="12">
        <v>42</v>
      </c>
      <c r="G5" s="33"/>
      <c r="H5" s="34"/>
      <c r="I5" s="13">
        <f t="shared" si="0"/>
        <v>300</v>
      </c>
      <c r="J5" s="11">
        <v>205</v>
      </c>
      <c r="K5" s="11">
        <v>0</v>
      </c>
      <c r="L5" s="11">
        <v>60</v>
      </c>
      <c r="M5" s="11">
        <v>0</v>
      </c>
      <c r="N5" s="11">
        <v>0</v>
      </c>
      <c r="O5" s="13">
        <v>10</v>
      </c>
      <c r="P5" s="13">
        <v>21</v>
      </c>
      <c r="Q5" s="13">
        <v>21</v>
      </c>
      <c r="R5" s="12">
        <v>0.62040000000000006</v>
      </c>
      <c r="S5" s="12">
        <v>0.24009999999999998</v>
      </c>
      <c r="T5" s="12">
        <v>1.1857</v>
      </c>
      <c r="U5" s="12">
        <v>7.0000000000000007E-2</v>
      </c>
      <c r="V5" s="18"/>
      <c r="W5" s="18">
        <v>0.4</v>
      </c>
      <c r="X5" s="19">
        <v>5</v>
      </c>
    </row>
    <row r="6" spans="1:25" s="10" customFormat="1" ht="15" customHeight="1" x14ac:dyDescent="0.2">
      <c r="A6" s="27"/>
      <c r="B6" s="11" t="s">
        <v>20</v>
      </c>
      <c r="C6" s="15">
        <v>300</v>
      </c>
      <c r="D6" s="12">
        <v>60</v>
      </c>
      <c r="E6" s="13">
        <v>30</v>
      </c>
      <c r="F6" s="12">
        <v>42</v>
      </c>
      <c r="G6" s="33"/>
      <c r="H6" s="34"/>
      <c r="I6" s="13">
        <f t="shared" si="0"/>
        <v>300</v>
      </c>
      <c r="J6" s="15">
        <v>205</v>
      </c>
      <c r="K6" s="11">
        <v>0</v>
      </c>
      <c r="L6" s="15">
        <v>60</v>
      </c>
      <c r="M6" s="15">
        <v>0</v>
      </c>
      <c r="N6" s="15">
        <v>0</v>
      </c>
      <c r="O6" s="13">
        <v>10</v>
      </c>
      <c r="P6" s="13">
        <v>21</v>
      </c>
      <c r="Q6" s="13">
        <v>21</v>
      </c>
      <c r="R6" s="12">
        <v>0.5</v>
      </c>
      <c r="S6" s="12">
        <v>0.21</v>
      </c>
      <c r="T6" s="12">
        <v>0.76</v>
      </c>
      <c r="U6" s="12">
        <v>7.0000000000000007E-2</v>
      </c>
      <c r="V6" s="18"/>
      <c r="W6" s="18">
        <v>0.4</v>
      </c>
      <c r="X6" s="19">
        <v>5</v>
      </c>
    </row>
    <row r="7" spans="1:25" s="10" customFormat="1" ht="15" customHeight="1" x14ac:dyDescent="0.2">
      <c r="A7" s="27"/>
      <c r="B7" s="11" t="s">
        <v>21</v>
      </c>
      <c r="C7" s="11">
        <v>700</v>
      </c>
      <c r="D7" s="12">
        <v>61</v>
      </c>
      <c r="E7" s="13">
        <v>30</v>
      </c>
      <c r="F7" s="12">
        <v>42.7</v>
      </c>
      <c r="G7" s="33"/>
      <c r="H7" s="34"/>
      <c r="I7" s="13">
        <f t="shared" si="0"/>
        <v>700</v>
      </c>
      <c r="J7" s="11">
        <v>180</v>
      </c>
      <c r="K7" s="11">
        <v>0</v>
      </c>
      <c r="L7" s="11">
        <v>60</v>
      </c>
      <c r="M7" s="11">
        <v>0</v>
      </c>
      <c r="N7" s="11">
        <v>0</v>
      </c>
      <c r="O7" s="13">
        <v>10</v>
      </c>
      <c r="P7" s="13">
        <v>18</v>
      </c>
      <c r="Q7" s="13">
        <v>18</v>
      </c>
      <c r="R7" s="12">
        <v>0.2</v>
      </c>
      <c r="S7" s="12">
        <v>7.0000000000000007E-2</v>
      </c>
      <c r="T7" s="12">
        <v>0.26</v>
      </c>
      <c r="U7" s="12">
        <v>0.06</v>
      </c>
      <c r="V7" s="18"/>
      <c r="W7" s="11"/>
      <c r="X7" s="19">
        <v>10</v>
      </c>
    </row>
    <row r="8" spans="1:25" s="10" customFormat="1" ht="15" customHeight="1" x14ac:dyDescent="0.2">
      <c r="A8" s="27">
        <v>1</v>
      </c>
      <c r="B8" s="11" t="s">
        <v>22</v>
      </c>
      <c r="C8" s="11">
        <v>720</v>
      </c>
      <c r="D8" s="12">
        <v>15</v>
      </c>
      <c r="E8" s="13">
        <v>30</v>
      </c>
      <c r="F8" s="12">
        <v>10.5</v>
      </c>
      <c r="G8" s="33"/>
      <c r="H8" s="34"/>
      <c r="I8" s="13">
        <f t="shared" si="0"/>
        <v>720</v>
      </c>
      <c r="J8" s="11">
        <v>290</v>
      </c>
      <c r="K8" s="11">
        <v>0</v>
      </c>
      <c r="L8" s="11">
        <v>60</v>
      </c>
      <c r="M8" s="11">
        <v>0</v>
      </c>
      <c r="N8" s="11">
        <v>0</v>
      </c>
      <c r="O8" s="13">
        <v>10</v>
      </c>
      <c r="P8" s="13">
        <v>29</v>
      </c>
      <c r="Q8" s="13">
        <v>29</v>
      </c>
      <c r="R8" s="12">
        <v>0.33</v>
      </c>
      <c r="S8" s="12">
        <v>0.11</v>
      </c>
      <c r="T8" s="12">
        <v>0.53</v>
      </c>
      <c r="U8" s="12">
        <v>0.02</v>
      </c>
      <c r="V8" s="18"/>
      <c r="W8" s="11">
        <v>0.1</v>
      </c>
      <c r="X8" s="19">
        <v>10</v>
      </c>
    </row>
    <row r="9" spans="1:25" s="10" customFormat="1" ht="15" customHeight="1" x14ac:dyDescent="0.2">
      <c r="A9" s="32"/>
      <c r="B9" s="11" t="s">
        <v>23</v>
      </c>
      <c r="C9" s="15">
        <v>300</v>
      </c>
      <c r="D9" s="12">
        <v>50</v>
      </c>
      <c r="E9" s="13">
        <v>30</v>
      </c>
      <c r="F9" s="12">
        <v>35</v>
      </c>
      <c r="G9" s="33"/>
      <c r="H9" s="34"/>
      <c r="I9" s="13">
        <f t="shared" si="0"/>
        <v>300</v>
      </c>
      <c r="J9" s="15">
        <v>185</v>
      </c>
      <c r="K9" s="11">
        <v>0</v>
      </c>
      <c r="L9" s="15">
        <v>60</v>
      </c>
      <c r="M9" s="15">
        <v>0</v>
      </c>
      <c r="N9" s="15">
        <v>0</v>
      </c>
      <c r="O9" s="13">
        <v>10</v>
      </c>
      <c r="P9" s="13">
        <v>19</v>
      </c>
      <c r="Q9" s="13">
        <v>19</v>
      </c>
      <c r="R9" s="12">
        <v>0.49</v>
      </c>
      <c r="S9" s="12">
        <v>0.19</v>
      </c>
      <c r="T9" s="12">
        <v>0.79</v>
      </c>
      <c r="U9" s="12">
        <v>0.16</v>
      </c>
      <c r="V9" s="18"/>
      <c r="W9" s="18">
        <v>0.1</v>
      </c>
      <c r="X9" s="19">
        <v>6</v>
      </c>
    </row>
    <row r="10" spans="1:25" s="10" customFormat="1" ht="15" customHeight="1" x14ac:dyDescent="0.2">
      <c r="A10" s="27"/>
      <c r="B10" s="11" t="s">
        <v>24</v>
      </c>
      <c r="C10" s="11">
        <f>13</f>
        <v>13</v>
      </c>
      <c r="D10" s="12">
        <v>10</v>
      </c>
      <c r="E10" s="13">
        <v>30</v>
      </c>
      <c r="F10" s="12">
        <v>7</v>
      </c>
      <c r="G10" s="33"/>
      <c r="H10" s="34"/>
      <c r="I10" s="13">
        <f t="shared" si="0"/>
        <v>13</v>
      </c>
      <c r="J10" s="11">
        <v>95</v>
      </c>
      <c r="K10" s="11">
        <v>0</v>
      </c>
      <c r="L10" s="11">
        <v>30</v>
      </c>
      <c r="M10" s="11">
        <v>0</v>
      </c>
      <c r="N10" s="11">
        <v>0</v>
      </c>
      <c r="O10" s="13">
        <v>10</v>
      </c>
      <c r="P10" s="13">
        <v>10</v>
      </c>
      <c r="Q10" s="13">
        <v>10</v>
      </c>
      <c r="R10" s="12">
        <v>5.5807692307692305</v>
      </c>
      <c r="S10" s="12">
        <v>3.2015384615384614</v>
      </c>
      <c r="T10" s="12">
        <v>11.807692307692308</v>
      </c>
      <c r="U10" s="12">
        <v>1.1615384615384616</v>
      </c>
      <c r="V10" s="18"/>
      <c r="W10" s="18"/>
      <c r="X10" s="19">
        <v>1.5</v>
      </c>
    </row>
    <row r="11" spans="1:25" s="10" customFormat="1" ht="15" customHeight="1" x14ac:dyDescent="0.2">
      <c r="A11" s="27"/>
      <c r="B11" s="11" t="s">
        <v>25</v>
      </c>
      <c r="C11" s="11">
        <v>13</v>
      </c>
      <c r="D11" s="12">
        <v>10</v>
      </c>
      <c r="E11" s="13">
        <v>30</v>
      </c>
      <c r="F11" s="12">
        <v>7</v>
      </c>
      <c r="G11" s="33"/>
      <c r="H11" s="34"/>
      <c r="I11" s="13">
        <f t="shared" si="0"/>
        <v>13</v>
      </c>
      <c r="J11" s="11">
        <v>95</v>
      </c>
      <c r="K11" s="11">
        <v>0</v>
      </c>
      <c r="L11" s="11">
        <v>30</v>
      </c>
      <c r="M11" s="11">
        <v>0</v>
      </c>
      <c r="N11" s="11">
        <v>0</v>
      </c>
      <c r="O11" s="13">
        <v>10</v>
      </c>
      <c r="P11" s="13">
        <v>10</v>
      </c>
      <c r="Q11" s="13">
        <v>10</v>
      </c>
      <c r="R11" s="12">
        <v>2.65</v>
      </c>
      <c r="S11" s="12">
        <v>1.1499999999999999</v>
      </c>
      <c r="T11" s="12">
        <v>1.55</v>
      </c>
      <c r="U11" s="12">
        <v>0.38</v>
      </c>
      <c r="V11" s="18"/>
      <c r="W11" s="18">
        <v>9.8000000000000007</v>
      </c>
      <c r="X11" s="19">
        <v>1.5</v>
      </c>
    </row>
    <row r="12" spans="1:25" s="10" customFormat="1" ht="15" customHeight="1" x14ac:dyDescent="0.2">
      <c r="A12" s="27"/>
      <c r="B12" s="11" t="s">
        <v>26</v>
      </c>
      <c r="C12" s="11">
        <v>150</v>
      </c>
      <c r="D12" s="12">
        <v>15</v>
      </c>
      <c r="E12" s="13">
        <v>30</v>
      </c>
      <c r="F12" s="12">
        <v>10.5</v>
      </c>
      <c r="G12" s="33"/>
      <c r="H12" s="34"/>
      <c r="I12" s="13">
        <f t="shared" si="0"/>
        <v>150</v>
      </c>
      <c r="J12" s="11">
        <v>80</v>
      </c>
      <c r="K12" s="11">
        <v>0</v>
      </c>
      <c r="L12" s="11">
        <v>60</v>
      </c>
      <c r="M12" s="11">
        <v>0</v>
      </c>
      <c r="N12" s="11">
        <v>0</v>
      </c>
      <c r="O12" s="13">
        <v>10</v>
      </c>
      <c r="P12" s="13">
        <v>8</v>
      </c>
      <c r="Q12" s="13">
        <v>8</v>
      </c>
      <c r="R12" s="12">
        <v>0.41</v>
      </c>
      <c r="S12" s="12">
        <v>0.08</v>
      </c>
      <c r="T12" s="12">
        <v>0.8</v>
      </c>
      <c r="U12" s="12">
        <v>0.09</v>
      </c>
      <c r="V12" s="18"/>
      <c r="W12" s="11"/>
      <c r="X12" s="19">
        <v>10</v>
      </c>
    </row>
    <row r="13" spans="1:25" s="10" customFormat="1" ht="15" customHeight="1" x14ac:dyDescent="0.2">
      <c r="A13" s="27">
        <v>1</v>
      </c>
      <c r="B13" s="11" t="s">
        <v>27</v>
      </c>
      <c r="C13" s="11">
        <f>25</f>
        <v>25</v>
      </c>
      <c r="D13" s="12">
        <v>16.666666666666668</v>
      </c>
      <c r="E13" s="13">
        <v>30</v>
      </c>
      <c r="F13" s="12">
        <v>11.666666666666668</v>
      </c>
      <c r="G13" s="33"/>
      <c r="H13" s="34"/>
      <c r="I13" s="13">
        <f t="shared" si="0"/>
        <v>25</v>
      </c>
      <c r="J13" s="11">
        <v>150</v>
      </c>
      <c r="K13" s="11">
        <v>0</v>
      </c>
      <c r="L13" s="11">
        <v>60</v>
      </c>
      <c r="M13" s="11">
        <v>0</v>
      </c>
      <c r="N13" s="11">
        <v>0</v>
      </c>
      <c r="O13" s="13">
        <v>10</v>
      </c>
      <c r="P13" s="13">
        <v>15</v>
      </c>
      <c r="Q13" s="13">
        <v>15</v>
      </c>
      <c r="R13" s="12">
        <v>5.12</v>
      </c>
      <c r="S13" s="12">
        <v>2.2200000000000002</v>
      </c>
      <c r="T13" s="12">
        <v>9.48</v>
      </c>
      <c r="U13" s="12">
        <v>1.03</v>
      </c>
      <c r="V13" s="18"/>
      <c r="W13" s="18"/>
      <c r="X13" s="19">
        <v>1.5</v>
      </c>
    </row>
    <row r="14" spans="1:25" s="10" customFormat="1" ht="15" customHeight="1" x14ac:dyDescent="0.2">
      <c r="A14" s="27"/>
      <c r="B14" s="11" t="s">
        <v>28</v>
      </c>
      <c r="C14" s="11">
        <v>25</v>
      </c>
      <c r="D14" s="12">
        <v>16.666666666666668</v>
      </c>
      <c r="E14" s="13">
        <v>30</v>
      </c>
      <c r="F14" s="12">
        <v>11.666666666666668</v>
      </c>
      <c r="G14" s="33"/>
      <c r="H14" s="34"/>
      <c r="I14" s="13">
        <f t="shared" si="0"/>
        <v>25</v>
      </c>
      <c r="J14" s="11">
        <v>150</v>
      </c>
      <c r="K14" s="11">
        <v>0</v>
      </c>
      <c r="L14" s="11">
        <v>60</v>
      </c>
      <c r="M14" s="11">
        <v>0</v>
      </c>
      <c r="N14" s="11">
        <v>0</v>
      </c>
      <c r="O14" s="13">
        <v>10</v>
      </c>
      <c r="P14" s="13">
        <v>15</v>
      </c>
      <c r="Q14" s="13">
        <v>15</v>
      </c>
      <c r="R14" s="12">
        <v>2.78</v>
      </c>
      <c r="S14" s="12">
        <v>1.26</v>
      </c>
      <c r="T14" s="12">
        <v>2.58</v>
      </c>
      <c r="U14" s="12">
        <v>0.43</v>
      </c>
      <c r="V14" s="18"/>
      <c r="W14" s="18">
        <v>6</v>
      </c>
      <c r="X14" s="19">
        <v>1.5</v>
      </c>
    </row>
    <row r="15" spans="1:25" s="10" customFormat="1" ht="15" customHeight="1" x14ac:dyDescent="0.2">
      <c r="A15" s="27"/>
      <c r="B15" s="11" t="s">
        <v>29</v>
      </c>
      <c r="C15" s="11">
        <f>75</f>
        <v>75</v>
      </c>
      <c r="D15" s="12">
        <v>60</v>
      </c>
      <c r="E15" s="13">
        <v>30</v>
      </c>
      <c r="F15" s="12">
        <v>42</v>
      </c>
      <c r="G15" s="33"/>
      <c r="H15" s="34"/>
      <c r="I15" s="13">
        <f t="shared" si="0"/>
        <v>75</v>
      </c>
      <c r="J15" s="11">
        <v>80</v>
      </c>
      <c r="K15" s="11">
        <v>0</v>
      </c>
      <c r="L15" s="11">
        <v>60</v>
      </c>
      <c r="M15" s="11">
        <v>0</v>
      </c>
      <c r="N15" s="11">
        <v>0</v>
      </c>
      <c r="O15" s="13">
        <v>10</v>
      </c>
      <c r="P15" s="13">
        <v>8</v>
      </c>
      <c r="Q15" s="13">
        <v>8</v>
      </c>
      <c r="R15" s="12">
        <v>0.78333333333333344</v>
      </c>
      <c r="S15" s="12">
        <v>0.41666666666666663</v>
      </c>
      <c r="T15" s="12">
        <v>1.37</v>
      </c>
      <c r="U15" s="12">
        <v>0.24</v>
      </c>
      <c r="V15" s="18"/>
      <c r="W15" s="18"/>
      <c r="X15" s="19">
        <v>5</v>
      </c>
    </row>
    <row r="16" spans="1:25" s="10" customFormat="1" ht="15" customHeight="1" x14ac:dyDescent="0.2">
      <c r="A16" s="27">
        <v>1</v>
      </c>
      <c r="B16" s="11" t="s">
        <v>30</v>
      </c>
      <c r="C16" s="11">
        <v>75</v>
      </c>
      <c r="D16" s="12">
        <v>60</v>
      </c>
      <c r="E16" s="13">
        <v>30</v>
      </c>
      <c r="F16" s="12">
        <v>42</v>
      </c>
      <c r="G16" s="33"/>
      <c r="H16" s="34"/>
      <c r="I16" s="13">
        <f t="shared" si="0"/>
        <v>75</v>
      </c>
      <c r="J16" s="11">
        <v>80</v>
      </c>
      <c r="K16" s="11">
        <v>0</v>
      </c>
      <c r="L16" s="11">
        <v>60</v>
      </c>
      <c r="M16" s="11">
        <v>0</v>
      </c>
      <c r="N16" s="11">
        <v>0</v>
      </c>
      <c r="O16" s="13">
        <v>10</v>
      </c>
      <c r="P16" s="13">
        <v>8</v>
      </c>
      <c r="Q16" s="13">
        <v>8</v>
      </c>
      <c r="R16" s="12">
        <v>0.4</v>
      </c>
      <c r="S16" s="12">
        <v>0.25</v>
      </c>
      <c r="T16" s="12">
        <v>0.47</v>
      </c>
      <c r="U16" s="12">
        <v>0.12</v>
      </c>
      <c r="V16" s="18"/>
      <c r="W16" s="18">
        <v>1.7</v>
      </c>
      <c r="X16" s="19">
        <v>5</v>
      </c>
    </row>
    <row r="17" spans="1:24" s="10" customFormat="1" ht="15" customHeight="1" x14ac:dyDescent="0.2">
      <c r="A17" s="27"/>
      <c r="B17" s="11" t="s">
        <v>31</v>
      </c>
      <c r="C17" s="11">
        <f>20</f>
        <v>20</v>
      </c>
      <c r="D17" s="12">
        <v>4</v>
      </c>
      <c r="E17" s="13">
        <v>30</v>
      </c>
      <c r="F17" s="12">
        <v>2.8</v>
      </c>
      <c r="G17" s="33"/>
      <c r="H17" s="34"/>
      <c r="I17" s="13">
        <f t="shared" si="0"/>
        <v>20</v>
      </c>
      <c r="J17" s="11">
        <v>100</v>
      </c>
      <c r="K17" s="11">
        <v>0</v>
      </c>
      <c r="L17" s="11">
        <v>30</v>
      </c>
      <c r="M17" s="11">
        <v>0</v>
      </c>
      <c r="N17" s="11">
        <v>0</v>
      </c>
      <c r="O17" s="13">
        <v>10</v>
      </c>
      <c r="P17" s="13">
        <v>10</v>
      </c>
      <c r="Q17" s="13">
        <v>10</v>
      </c>
      <c r="R17" s="12">
        <v>4.0999999999999996</v>
      </c>
      <c r="S17" s="12">
        <v>1.25</v>
      </c>
      <c r="T17" s="12">
        <v>4.6700000000000008</v>
      </c>
      <c r="U17" s="12">
        <v>0.88</v>
      </c>
      <c r="V17" s="18"/>
      <c r="W17" s="18"/>
      <c r="X17" s="19">
        <v>5</v>
      </c>
    </row>
    <row r="18" spans="1:24" s="10" customFormat="1" ht="15" customHeight="1" x14ac:dyDescent="0.2">
      <c r="A18" s="27"/>
      <c r="B18" s="11" t="s">
        <v>32</v>
      </c>
      <c r="C18" s="11">
        <v>20</v>
      </c>
      <c r="D18" s="12">
        <v>4</v>
      </c>
      <c r="E18" s="13">
        <v>30</v>
      </c>
      <c r="F18" s="12">
        <v>2.8</v>
      </c>
      <c r="G18" s="33"/>
      <c r="H18" s="34"/>
      <c r="I18" s="13">
        <f t="shared" si="0"/>
        <v>20</v>
      </c>
      <c r="J18" s="11">
        <v>100</v>
      </c>
      <c r="K18" s="11">
        <v>0</v>
      </c>
      <c r="L18" s="11">
        <v>30</v>
      </c>
      <c r="M18" s="11">
        <v>0</v>
      </c>
      <c r="N18" s="11">
        <v>0</v>
      </c>
      <c r="O18" s="13">
        <v>10</v>
      </c>
      <c r="P18" s="13">
        <v>10</v>
      </c>
      <c r="Q18" s="13">
        <v>10</v>
      </c>
      <c r="R18" s="12">
        <v>0.75</v>
      </c>
      <c r="S18" s="12">
        <v>0.25</v>
      </c>
      <c r="T18" s="12">
        <v>0.62</v>
      </c>
      <c r="U18" s="12">
        <v>0.23</v>
      </c>
      <c r="V18" s="18"/>
      <c r="W18" s="18">
        <v>5</v>
      </c>
      <c r="X18" s="19">
        <v>5</v>
      </c>
    </row>
    <row r="19" spans="1:24" s="10" customFormat="1" ht="15" customHeight="1" x14ac:dyDescent="0.2">
      <c r="A19" s="27"/>
      <c r="B19" s="11" t="s">
        <v>33</v>
      </c>
      <c r="C19" s="11">
        <f>150</f>
        <v>150</v>
      </c>
      <c r="D19" s="12">
        <v>30</v>
      </c>
      <c r="E19" s="13">
        <v>30</v>
      </c>
      <c r="F19" s="12">
        <v>21</v>
      </c>
      <c r="G19" s="33"/>
      <c r="H19" s="34"/>
      <c r="I19" s="13">
        <f t="shared" si="0"/>
        <v>150</v>
      </c>
      <c r="J19" s="11">
        <v>120</v>
      </c>
      <c r="K19" s="11">
        <v>0</v>
      </c>
      <c r="L19" s="11">
        <v>30</v>
      </c>
      <c r="M19" s="11">
        <v>0</v>
      </c>
      <c r="N19" s="11">
        <v>0</v>
      </c>
      <c r="O19" s="13">
        <v>10</v>
      </c>
      <c r="P19" s="13">
        <v>12</v>
      </c>
      <c r="Q19" s="13">
        <v>12</v>
      </c>
      <c r="R19" s="12">
        <v>0.66333333333333333</v>
      </c>
      <c r="S19" s="12">
        <v>0.32333333333333336</v>
      </c>
      <c r="T19" s="12">
        <v>1.0766666666666667</v>
      </c>
      <c r="U19" s="12">
        <v>0.14000000000000001</v>
      </c>
      <c r="V19" s="18"/>
      <c r="W19" s="18"/>
      <c r="X19" s="19">
        <v>5</v>
      </c>
    </row>
    <row r="20" spans="1:24" s="10" customFormat="1" ht="15" customHeight="1" x14ac:dyDescent="0.2">
      <c r="A20" s="27">
        <v>1</v>
      </c>
      <c r="B20" s="11" t="s">
        <v>34</v>
      </c>
      <c r="C20" s="11">
        <v>150</v>
      </c>
      <c r="D20" s="12">
        <v>30</v>
      </c>
      <c r="E20" s="13">
        <v>30</v>
      </c>
      <c r="F20" s="12">
        <v>21</v>
      </c>
      <c r="G20" s="33"/>
      <c r="H20" s="34"/>
      <c r="I20" s="13">
        <f t="shared" si="0"/>
        <v>150</v>
      </c>
      <c r="J20" s="11">
        <v>120</v>
      </c>
      <c r="K20" s="11">
        <v>0</v>
      </c>
      <c r="L20" s="11">
        <v>30</v>
      </c>
      <c r="M20" s="11">
        <v>0</v>
      </c>
      <c r="N20" s="11">
        <v>0</v>
      </c>
      <c r="O20" s="13">
        <v>10</v>
      </c>
      <c r="P20" s="13">
        <v>12</v>
      </c>
      <c r="Q20" s="13">
        <v>12</v>
      </c>
      <c r="R20" s="12">
        <v>0.28999999999999998</v>
      </c>
      <c r="S20" s="12">
        <v>0.19</v>
      </c>
      <c r="T20" s="12">
        <v>0.41</v>
      </c>
      <c r="U20" s="12">
        <v>0.06</v>
      </c>
      <c r="V20" s="18"/>
      <c r="W20" s="18">
        <v>1.3</v>
      </c>
      <c r="X20" s="19">
        <v>5</v>
      </c>
    </row>
    <row r="21" spans="1:24" s="10" customFormat="1" ht="15" customHeight="1" x14ac:dyDescent="0.2">
      <c r="A21" s="32"/>
      <c r="B21" s="11" t="s">
        <v>35</v>
      </c>
      <c r="C21" s="15">
        <v>185</v>
      </c>
      <c r="D21" s="12">
        <v>37</v>
      </c>
      <c r="E21" s="13">
        <v>30</v>
      </c>
      <c r="F21" s="12">
        <v>25.9</v>
      </c>
      <c r="G21" s="33"/>
      <c r="H21" s="34"/>
      <c r="I21" s="13">
        <f t="shared" si="0"/>
        <v>185</v>
      </c>
      <c r="J21" s="15">
        <v>150</v>
      </c>
      <c r="K21" s="11">
        <v>0</v>
      </c>
      <c r="L21" s="15">
        <v>30</v>
      </c>
      <c r="M21" s="15">
        <v>0</v>
      </c>
      <c r="N21" s="15">
        <v>0</v>
      </c>
      <c r="O21" s="13">
        <v>10</v>
      </c>
      <c r="P21" s="13">
        <v>15</v>
      </c>
      <c r="Q21" s="13">
        <v>15</v>
      </c>
      <c r="R21" s="12">
        <v>0.71</v>
      </c>
      <c r="S21" s="12">
        <v>0.26</v>
      </c>
      <c r="T21" s="12">
        <v>0.79</v>
      </c>
      <c r="U21" s="12">
        <v>0.14000000000000001</v>
      </c>
      <c r="V21" s="18"/>
      <c r="W21" s="18"/>
      <c r="X21" s="18">
        <v>5</v>
      </c>
    </row>
    <row r="22" spans="1:24" s="10" customFormat="1" ht="15" customHeight="1" x14ac:dyDescent="0.2">
      <c r="A22" s="27"/>
      <c r="B22" s="11" t="s">
        <v>36</v>
      </c>
      <c r="C22" s="11">
        <v>20</v>
      </c>
      <c r="D22" s="12">
        <v>2</v>
      </c>
      <c r="E22" s="13">
        <v>30</v>
      </c>
      <c r="F22" s="12">
        <v>1.4</v>
      </c>
      <c r="G22" s="33"/>
      <c r="H22" s="34"/>
      <c r="I22" s="13">
        <f t="shared" si="0"/>
        <v>20</v>
      </c>
      <c r="J22" s="11">
        <v>10</v>
      </c>
      <c r="K22" s="11">
        <v>0</v>
      </c>
      <c r="L22" s="11">
        <v>30</v>
      </c>
      <c r="M22" s="11">
        <v>0</v>
      </c>
      <c r="N22" s="11">
        <v>0</v>
      </c>
      <c r="O22" s="13">
        <v>10</v>
      </c>
      <c r="P22" s="13">
        <v>1</v>
      </c>
      <c r="Q22" s="13">
        <v>1</v>
      </c>
      <c r="R22" s="12">
        <v>0.5</v>
      </c>
      <c r="S22" s="12">
        <v>0.75</v>
      </c>
      <c r="T22" s="12">
        <v>0.4</v>
      </c>
      <c r="U22" s="12">
        <v>0.2</v>
      </c>
      <c r="V22" s="18"/>
      <c r="W22" s="11"/>
      <c r="X22" s="19">
        <v>10</v>
      </c>
    </row>
    <row r="23" spans="1:24" s="10" customFormat="1" ht="15" customHeight="1" x14ac:dyDescent="0.2">
      <c r="A23" s="32"/>
      <c r="B23" s="11" t="s">
        <v>37</v>
      </c>
      <c r="C23" s="15">
        <f>100</f>
        <v>100</v>
      </c>
      <c r="D23" s="12">
        <v>6.25</v>
      </c>
      <c r="E23" s="13">
        <v>30</v>
      </c>
      <c r="F23" s="12">
        <v>4.375</v>
      </c>
      <c r="G23" s="33"/>
      <c r="H23" s="34"/>
      <c r="I23" s="13">
        <f t="shared" si="0"/>
        <v>100</v>
      </c>
      <c r="J23" s="15">
        <v>85</v>
      </c>
      <c r="K23" s="11">
        <v>0</v>
      </c>
      <c r="L23" s="15">
        <v>30</v>
      </c>
      <c r="M23" s="15">
        <v>0</v>
      </c>
      <c r="N23" s="15">
        <v>0</v>
      </c>
      <c r="O23" s="13">
        <v>10</v>
      </c>
      <c r="P23" s="13">
        <v>8.5</v>
      </c>
      <c r="Q23" s="13">
        <v>8.5</v>
      </c>
      <c r="R23" s="12">
        <v>0.63400000000000001</v>
      </c>
      <c r="S23" s="12">
        <v>0.43</v>
      </c>
      <c r="T23" s="12">
        <v>0.80400000000000005</v>
      </c>
      <c r="U23" s="12">
        <v>0.156</v>
      </c>
      <c r="V23" s="18"/>
      <c r="W23" s="18"/>
      <c r="X23" s="18">
        <v>4</v>
      </c>
    </row>
    <row r="24" spans="1:24" s="10" customFormat="1" ht="15" customHeight="1" x14ac:dyDescent="0.2">
      <c r="A24" s="32"/>
      <c r="B24" s="11" t="s">
        <v>38</v>
      </c>
      <c r="C24" s="15">
        <v>100</v>
      </c>
      <c r="D24" s="12">
        <v>6.25</v>
      </c>
      <c r="E24" s="13">
        <v>30</v>
      </c>
      <c r="F24" s="12">
        <v>4.375</v>
      </c>
      <c r="G24" s="33"/>
      <c r="H24" s="34"/>
      <c r="I24" s="13">
        <f t="shared" si="0"/>
        <v>100</v>
      </c>
      <c r="J24" s="15">
        <v>85</v>
      </c>
      <c r="K24" s="11">
        <v>0</v>
      </c>
      <c r="L24" s="15">
        <v>30</v>
      </c>
      <c r="M24" s="15">
        <v>0</v>
      </c>
      <c r="N24" s="15">
        <v>0</v>
      </c>
      <c r="O24" s="13">
        <v>10</v>
      </c>
      <c r="P24" s="13">
        <v>8.5</v>
      </c>
      <c r="Q24" s="13">
        <v>8.5</v>
      </c>
      <c r="R24" s="12">
        <v>0.49</v>
      </c>
      <c r="S24" s="12">
        <v>0.35</v>
      </c>
      <c r="T24" s="12">
        <v>0.59</v>
      </c>
      <c r="U24" s="12">
        <v>0.12</v>
      </c>
      <c r="V24" s="18"/>
      <c r="W24" s="18">
        <v>0.2</v>
      </c>
      <c r="X24" s="18">
        <v>4</v>
      </c>
    </row>
    <row r="25" spans="1:24" s="10" customFormat="1" ht="15" customHeight="1" x14ac:dyDescent="0.2">
      <c r="A25" s="27">
        <v>1</v>
      </c>
      <c r="B25" s="11" t="s">
        <v>39</v>
      </c>
      <c r="C25" s="11">
        <v>150</v>
      </c>
      <c r="D25" s="12">
        <v>15</v>
      </c>
      <c r="E25" s="13">
        <v>30</v>
      </c>
      <c r="F25" s="12">
        <v>10.5</v>
      </c>
      <c r="G25" s="33"/>
      <c r="H25" s="34"/>
      <c r="I25" s="13">
        <f t="shared" si="0"/>
        <v>150</v>
      </c>
      <c r="J25" s="11">
        <v>120</v>
      </c>
      <c r="K25" s="11">
        <v>0</v>
      </c>
      <c r="L25" s="11">
        <v>30</v>
      </c>
      <c r="M25" s="11">
        <v>0</v>
      </c>
      <c r="N25" s="11">
        <v>0</v>
      </c>
      <c r="O25" s="13">
        <v>10</v>
      </c>
      <c r="P25" s="13">
        <v>12</v>
      </c>
      <c r="Q25" s="13">
        <v>12</v>
      </c>
      <c r="R25" s="12">
        <v>0.43</v>
      </c>
      <c r="S25" s="12">
        <v>0.08</v>
      </c>
      <c r="T25" s="12">
        <v>0.67</v>
      </c>
      <c r="U25" s="12">
        <v>7.0000000000000007E-2</v>
      </c>
      <c r="V25" s="18"/>
      <c r="W25" s="11"/>
      <c r="X25" s="19">
        <v>10</v>
      </c>
    </row>
    <row r="26" spans="1:24" s="10" customFormat="1" ht="15" customHeight="1" x14ac:dyDescent="0.2">
      <c r="A26" s="32"/>
      <c r="B26" s="11" t="s">
        <v>40</v>
      </c>
      <c r="C26" s="15">
        <f>110</f>
        <v>110</v>
      </c>
      <c r="D26" s="12">
        <v>27.5</v>
      </c>
      <c r="E26" s="13">
        <v>30</v>
      </c>
      <c r="F26" s="12">
        <v>19.25</v>
      </c>
      <c r="G26" s="33"/>
      <c r="H26" s="34"/>
      <c r="I26" s="13">
        <f t="shared" si="0"/>
        <v>110</v>
      </c>
      <c r="J26" s="15">
        <v>120</v>
      </c>
      <c r="K26" s="11">
        <v>0</v>
      </c>
      <c r="L26" s="15">
        <v>60</v>
      </c>
      <c r="M26" s="15">
        <v>0</v>
      </c>
      <c r="N26" s="15">
        <v>0</v>
      </c>
      <c r="O26" s="13">
        <v>10</v>
      </c>
      <c r="P26" s="13">
        <v>12</v>
      </c>
      <c r="Q26" s="13">
        <v>12</v>
      </c>
      <c r="R26" s="12">
        <v>0.73</v>
      </c>
      <c r="S26" s="12">
        <v>0.39727272727272728</v>
      </c>
      <c r="T26" s="12">
        <v>1.6236363636363633</v>
      </c>
      <c r="U26" s="12">
        <v>0.12090909090909091</v>
      </c>
      <c r="V26" s="18"/>
      <c r="W26" s="18"/>
      <c r="X26" s="18">
        <v>4</v>
      </c>
    </row>
    <row r="27" spans="1:24" s="10" customFormat="1" ht="15" customHeight="1" x14ac:dyDescent="0.2">
      <c r="A27" s="32"/>
      <c r="B27" s="11" t="s">
        <v>41</v>
      </c>
      <c r="C27" s="15">
        <v>110</v>
      </c>
      <c r="D27" s="12">
        <v>27.5</v>
      </c>
      <c r="E27" s="13">
        <v>30</v>
      </c>
      <c r="F27" s="12">
        <v>19.25</v>
      </c>
      <c r="G27" s="33"/>
      <c r="H27" s="34"/>
      <c r="I27" s="13">
        <f t="shared" si="0"/>
        <v>110</v>
      </c>
      <c r="J27" s="15">
        <v>120</v>
      </c>
      <c r="K27" s="11">
        <v>0</v>
      </c>
      <c r="L27" s="15">
        <v>60</v>
      </c>
      <c r="M27" s="15">
        <v>0</v>
      </c>
      <c r="N27" s="15">
        <v>0</v>
      </c>
      <c r="O27" s="13">
        <v>10</v>
      </c>
      <c r="P27" s="13">
        <v>12</v>
      </c>
      <c r="Q27" s="13">
        <v>12</v>
      </c>
      <c r="R27" s="12">
        <v>0.49</v>
      </c>
      <c r="S27" s="12">
        <v>0.23</v>
      </c>
      <c r="T27" s="12">
        <v>0.94</v>
      </c>
      <c r="U27" s="12">
        <v>7.0000000000000007E-2</v>
      </c>
      <c r="V27" s="18"/>
      <c r="W27" s="18"/>
      <c r="X27" s="18">
        <v>4</v>
      </c>
    </row>
    <row r="28" spans="1:24" s="10" customFormat="1" ht="15" customHeight="1" x14ac:dyDescent="0.2">
      <c r="A28" s="27"/>
      <c r="B28" s="11" t="s">
        <v>42</v>
      </c>
      <c r="C28" s="11">
        <v>40</v>
      </c>
      <c r="D28" s="12">
        <v>4</v>
      </c>
      <c r="E28" s="13">
        <v>30</v>
      </c>
      <c r="F28" s="12">
        <v>2.8</v>
      </c>
      <c r="G28" s="33"/>
      <c r="H28" s="34"/>
      <c r="I28" s="13">
        <f t="shared" si="0"/>
        <v>40</v>
      </c>
      <c r="J28" s="11">
        <v>70</v>
      </c>
      <c r="K28" s="11">
        <v>0</v>
      </c>
      <c r="L28" s="11">
        <v>60</v>
      </c>
      <c r="M28" s="11">
        <v>0</v>
      </c>
      <c r="N28" s="11">
        <v>0</v>
      </c>
      <c r="O28" s="13">
        <v>10</v>
      </c>
      <c r="P28" s="13">
        <v>7</v>
      </c>
      <c r="Q28" s="13">
        <v>7</v>
      </c>
      <c r="R28" s="12">
        <v>0.4</v>
      </c>
      <c r="S28" s="12">
        <v>0.16</v>
      </c>
      <c r="T28" s="12">
        <v>0.48</v>
      </c>
      <c r="U28" s="12">
        <v>0.06</v>
      </c>
      <c r="V28" s="18"/>
      <c r="W28" s="18">
        <v>1.8</v>
      </c>
      <c r="X28" s="19">
        <v>10</v>
      </c>
    </row>
    <row r="29" spans="1:24" s="10" customFormat="1" ht="15" customHeight="1" x14ac:dyDescent="0.2">
      <c r="A29" s="27">
        <v>1</v>
      </c>
      <c r="B29" s="11" t="s">
        <v>43</v>
      </c>
      <c r="C29" s="11">
        <f>40</f>
        <v>40</v>
      </c>
      <c r="D29" s="12">
        <v>4</v>
      </c>
      <c r="E29" s="13">
        <v>30</v>
      </c>
      <c r="F29" s="12">
        <v>2.8</v>
      </c>
      <c r="G29" s="33"/>
      <c r="H29" s="34"/>
      <c r="I29" s="13">
        <f t="shared" si="0"/>
        <v>40</v>
      </c>
      <c r="J29" s="11">
        <v>70</v>
      </c>
      <c r="K29" s="11">
        <v>0</v>
      </c>
      <c r="L29" s="11">
        <v>60</v>
      </c>
      <c r="M29" s="11">
        <v>0</v>
      </c>
      <c r="N29" s="11">
        <v>0</v>
      </c>
      <c r="O29" s="13">
        <v>10</v>
      </c>
      <c r="P29" s="13">
        <v>7</v>
      </c>
      <c r="Q29" s="13">
        <v>7</v>
      </c>
      <c r="R29" s="12">
        <v>1.2224999999999999</v>
      </c>
      <c r="S29" s="12">
        <v>0.44000000000000006</v>
      </c>
      <c r="T29" s="12">
        <v>1.7749999999999999</v>
      </c>
      <c r="U29" s="12">
        <v>0.2525</v>
      </c>
      <c r="V29" s="18"/>
      <c r="W29" s="18"/>
      <c r="X29" s="19">
        <v>10</v>
      </c>
    </row>
    <row r="30" spans="1:24" s="10" customFormat="1" ht="15" customHeight="1" x14ac:dyDescent="0.2">
      <c r="A30" s="27"/>
      <c r="B30" s="11" t="s">
        <v>44</v>
      </c>
      <c r="C30" s="11">
        <f>60</f>
        <v>60</v>
      </c>
      <c r="D30" s="12">
        <v>12</v>
      </c>
      <c r="E30" s="13">
        <v>30</v>
      </c>
      <c r="F30" s="12">
        <v>8.4</v>
      </c>
      <c r="G30" s="33"/>
      <c r="H30" s="34"/>
      <c r="I30" s="13">
        <f t="shared" si="0"/>
        <v>60</v>
      </c>
      <c r="J30" s="11">
        <v>70</v>
      </c>
      <c r="K30" s="11">
        <v>0</v>
      </c>
      <c r="L30" s="11">
        <v>60</v>
      </c>
      <c r="M30" s="11">
        <v>0</v>
      </c>
      <c r="N30" s="11">
        <v>0</v>
      </c>
      <c r="O30" s="13">
        <v>10</v>
      </c>
      <c r="P30" s="13">
        <v>7</v>
      </c>
      <c r="Q30" s="13">
        <v>7</v>
      </c>
      <c r="R30" s="12">
        <v>1.2283333333333333</v>
      </c>
      <c r="S30" s="12">
        <v>0.48666666666666669</v>
      </c>
      <c r="T30" s="12">
        <v>1.5133333333333332</v>
      </c>
      <c r="U30" s="12">
        <v>0.22833333333333333</v>
      </c>
      <c r="V30" s="18"/>
      <c r="W30" s="11"/>
      <c r="X30" s="19">
        <v>5</v>
      </c>
    </row>
    <row r="31" spans="1:24" s="10" customFormat="1" ht="15" customHeight="1" x14ac:dyDescent="0.2">
      <c r="A31" s="27"/>
      <c r="B31" s="11" t="s">
        <v>45</v>
      </c>
      <c r="C31" s="11">
        <v>60</v>
      </c>
      <c r="D31" s="12">
        <v>12</v>
      </c>
      <c r="E31" s="13">
        <v>30</v>
      </c>
      <c r="F31" s="12">
        <v>8.4</v>
      </c>
      <c r="G31" s="33"/>
      <c r="H31" s="34"/>
      <c r="I31" s="13">
        <f t="shared" si="0"/>
        <v>60</v>
      </c>
      <c r="J31" s="11">
        <v>70</v>
      </c>
      <c r="K31" s="11">
        <v>0</v>
      </c>
      <c r="L31" s="11">
        <v>60</v>
      </c>
      <c r="M31" s="11">
        <v>0</v>
      </c>
      <c r="N31" s="11">
        <v>0</v>
      </c>
      <c r="O31" s="13">
        <v>10</v>
      </c>
      <c r="P31" s="13">
        <v>7</v>
      </c>
      <c r="Q31" s="13">
        <v>7</v>
      </c>
      <c r="R31" s="12">
        <v>0.68</v>
      </c>
      <c r="S31" s="12">
        <v>0.3</v>
      </c>
      <c r="T31" s="12">
        <v>0.65</v>
      </c>
      <c r="U31" s="12">
        <v>0.1</v>
      </c>
      <c r="V31" s="18"/>
      <c r="W31" s="18"/>
      <c r="X31" s="19">
        <v>5</v>
      </c>
    </row>
    <row r="32" spans="1:24" s="10" customFormat="1" ht="15" customHeight="1" x14ac:dyDescent="0.2">
      <c r="A32" s="27"/>
      <c r="B32" s="11" t="s">
        <v>46</v>
      </c>
      <c r="C32" s="11">
        <v>135</v>
      </c>
      <c r="D32" s="12">
        <v>27</v>
      </c>
      <c r="E32" s="13">
        <v>30</v>
      </c>
      <c r="F32" s="12">
        <v>18.899999999999999</v>
      </c>
      <c r="G32" s="33"/>
      <c r="H32" s="34"/>
      <c r="I32" s="13">
        <f t="shared" si="0"/>
        <v>135</v>
      </c>
      <c r="J32" s="11">
        <v>130</v>
      </c>
      <c r="K32" s="11">
        <v>0</v>
      </c>
      <c r="L32" s="11">
        <v>60</v>
      </c>
      <c r="M32" s="11">
        <v>0</v>
      </c>
      <c r="N32" s="11">
        <v>0</v>
      </c>
      <c r="O32" s="13">
        <v>10</v>
      </c>
      <c r="P32" s="13">
        <v>13</v>
      </c>
      <c r="Q32" s="13">
        <v>13</v>
      </c>
      <c r="R32" s="12">
        <v>0.65</v>
      </c>
      <c r="S32" s="12">
        <v>0.16</v>
      </c>
      <c r="T32" s="12">
        <v>0.74</v>
      </c>
      <c r="U32" s="12">
        <v>0.15</v>
      </c>
      <c r="V32" s="18"/>
      <c r="W32" s="11"/>
      <c r="X32" s="19">
        <v>5</v>
      </c>
    </row>
    <row r="33" spans="1:24" s="10" customFormat="1" ht="15" customHeight="1" x14ac:dyDescent="0.2">
      <c r="A33" s="32"/>
      <c r="B33" s="11" t="s">
        <v>47</v>
      </c>
      <c r="C33" s="15">
        <v>50</v>
      </c>
      <c r="D33" s="12">
        <v>10</v>
      </c>
      <c r="E33" s="13">
        <v>30</v>
      </c>
      <c r="F33" s="12">
        <v>7</v>
      </c>
      <c r="G33" s="33"/>
      <c r="H33" s="34"/>
      <c r="I33" s="13">
        <f t="shared" si="0"/>
        <v>50</v>
      </c>
      <c r="J33" s="15">
        <v>60</v>
      </c>
      <c r="K33" s="11">
        <v>0</v>
      </c>
      <c r="L33" s="15">
        <v>30</v>
      </c>
      <c r="M33" s="15">
        <v>0</v>
      </c>
      <c r="N33" s="15">
        <v>0</v>
      </c>
      <c r="O33" s="13">
        <v>10</v>
      </c>
      <c r="P33" s="13">
        <v>6</v>
      </c>
      <c r="Q33" s="13">
        <v>6</v>
      </c>
      <c r="R33" s="12">
        <v>0.8</v>
      </c>
      <c r="S33" s="12">
        <v>0.38</v>
      </c>
      <c r="T33" s="12">
        <v>1.36</v>
      </c>
      <c r="U33" s="12">
        <v>0.15</v>
      </c>
      <c r="V33" s="18"/>
      <c r="W33" s="18"/>
      <c r="X33" s="18">
        <v>5</v>
      </c>
    </row>
    <row r="34" spans="1:24" s="10" customFormat="1" ht="15" customHeight="1" x14ac:dyDescent="0.2">
      <c r="A34" s="32"/>
      <c r="B34" s="11" t="s">
        <v>48</v>
      </c>
      <c r="C34" s="15">
        <v>50</v>
      </c>
      <c r="D34" s="12">
        <v>10</v>
      </c>
      <c r="E34" s="13">
        <v>30</v>
      </c>
      <c r="F34" s="12">
        <v>7</v>
      </c>
      <c r="G34" s="33"/>
      <c r="H34" s="34"/>
      <c r="I34" s="13">
        <f t="shared" ref="I34:I65" si="1">IF(AND(G34="",H34=""),C34,IF(G34="",D34-(D34*H34/100),100*G34*C34/D34/(100-H34)))</f>
        <v>50</v>
      </c>
      <c r="J34" s="15">
        <v>60</v>
      </c>
      <c r="K34" s="11">
        <v>0</v>
      </c>
      <c r="L34" s="15">
        <v>30</v>
      </c>
      <c r="M34" s="15">
        <v>0</v>
      </c>
      <c r="N34" s="15">
        <v>0</v>
      </c>
      <c r="O34" s="13">
        <v>10</v>
      </c>
      <c r="P34" s="13">
        <v>6</v>
      </c>
      <c r="Q34" s="13">
        <v>6</v>
      </c>
      <c r="R34" s="12">
        <v>0.35</v>
      </c>
      <c r="S34" s="12">
        <v>0.17</v>
      </c>
      <c r="T34" s="12">
        <v>0.51</v>
      </c>
      <c r="U34" s="12">
        <v>0.06</v>
      </c>
      <c r="V34" s="18"/>
      <c r="W34" s="18"/>
      <c r="X34" s="18">
        <v>5</v>
      </c>
    </row>
    <row r="35" spans="1:24" s="10" customFormat="1" ht="15" customHeight="1" x14ac:dyDescent="0.2">
      <c r="A35" s="27"/>
      <c r="B35" s="11" t="s">
        <v>49</v>
      </c>
      <c r="C35" s="11">
        <v>250</v>
      </c>
      <c r="D35" s="12">
        <v>50</v>
      </c>
      <c r="E35" s="13">
        <v>30</v>
      </c>
      <c r="F35" s="12">
        <v>35</v>
      </c>
      <c r="G35" s="33"/>
      <c r="H35" s="34"/>
      <c r="I35" s="13">
        <f t="shared" si="1"/>
        <v>250</v>
      </c>
      <c r="J35" s="11">
        <v>190</v>
      </c>
      <c r="K35" s="11">
        <v>0</v>
      </c>
      <c r="L35" s="11">
        <v>60</v>
      </c>
      <c r="M35" s="11">
        <v>0</v>
      </c>
      <c r="N35" s="11">
        <v>0</v>
      </c>
      <c r="O35" s="13">
        <v>10</v>
      </c>
      <c r="P35" s="13">
        <v>19</v>
      </c>
      <c r="Q35" s="13">
        <v>19</v>
      </c>
      <c r="R35" s="12">
        <v>0.59</v>
      </c>
      <c r="S35" s="12">
        <v>0.15</v>
      </c>
      <c r="T35" s="12">
        <v>0.76</v>
      </c>
      <c r="U35" s="12">
        <v>0.04</v>
      </c>
      <c r="V35" s="18"/>
      <c r="W35" s="11"/>
      <c r="X35" s="19">
        <v>5</v>
      </c>
    </row>
    <row r="36" spans="1:24" s="10" customFormat="1" ht="15" customHeight="1" x14ac:dyDescent="0.2">
      <c r="A36" s="27">
        <v>1</v>
      </c>
      <c r="B36" s="11" t="s">
        <v>50</v>
      </c>
      <c r="C36" s="11">
        <v>70</v>
      </c>
      <c r="D36" s="12">
        <v>14</v>
      </c>
      <c r="E36" s="13">
        <v>30</v>
      </c>
      <c r="F36" s="12">
        <v>9.8000000000000007</v>
      </c>
      <c r="G36" s="33"/>
      <c r="H36" s="34"/>
      <c r="I36" s="13">
        <f t="shared" si="1"/>
        <v>70</v>
      </c>
      <c r="J36" s="11">
        <v>155</v>
      </c>
      <c r="K36" s="11">
        <v>0</v>
      </c>
      <c r="L36" s="11">
        <v>60</v>
      </c>
      <c r="M36" s="11">
        <v>0</v>
      </c>
      <c r="N36" s="11">
        <v>0</v>
      </c>
      <c r="O36" s="13">
        <v>10</v>
      </c>
      <c r="P36" s="13">
        <v>15.5</v>
      </c>
      <c r="Q36" s="13">
        <v>15.5</v>
      </c>
      <c r="R36" s="12">
        <v>1.9571428571428573</v>
      </c>
      <c r="S36" s="12">
        <v>0.92</v>
      </c>
      <c r="T36" s="12">
        <v>3.5457142857142854</v>
      </c>
      <c r="U36" s="12">
        <v>0.38142857142857145</v>
      </c>
      <c r="V36" s="18"/>
      <c r="W36" s="18"/>
      <c r="X36" s="19">
        <v>5</v>
      </c>
    </row>
    <row r="37" spans="1:24" s="10" customFormat="1" ht="15" customHeight="1" x14ac:dyDescent="0.2">
      <c r="A37" s="27"/>
      <c r="B37" s="16" t="s">
        <v>51</v>
      </c>
      <c r="C37" s="11">
        <v>70</v>
      </c>
      <c r="D37" s="12">
        <v>14</v>
      </c>
      <c r="E37" s="13">
        <v>30</v>
      </c>
      <c r="F37" s="12">
        <v>9.8000000000000007</v>
      </c>
      <c r="G37" s="33"/>
      <c r="H37" s="34"/>
      <c r="I37" s="13">
        <f t="shared" si="1"/>
        <v>70</v>
      </c>
      <c r="J37" s="11">
        <v>155</v>
      </c>
      <c r="K37" s="11">
        <v>0</v>
      </c>
      <c r="L37" s="11">
        <v>60</v>
      </c>
      <c r="M37" s="11">
        <v>0</v>
      </c>
      <c r="N37" s="11">
        <v>0</v>
      </c>
      <c r="O37" s="13">
        <v>10</v>
      </c>
      <c r="P37" s="13">
        <v>15.5</v>
      </c>
      <c r="Q37" s="13">
        <v>15.5</v>
      </c>
      <c r="R37" s="12">
        <v>0.35</v>
      </c>
      <c r="S37" s="12">
        <v>0.17</v>
      </c>
      <c r="T37" s="12">
        <v>0.51</v>
      </c>
      <c r="U37" s="12">
        <v>0.06</v>
      </c>
      <c r="V37" s="18"/>
      <c r="W37" s="18">
        <v>3.6</v>
      </c>
      <c r="X37" s="19">
        <v>5</v>
      </c>
    </row>
    <row r="38" spans="1:24" s="10" customFormat="1" ht="15" customHeight="1" x14ac:dyDescent="0.2">
      <c r="A38" s="27"/>
      <c r="B38" s="11" t="s">
        <v>52</v>
      </c>
      <c r="C38" s="11">
        <v>5</v>
      </c>
      <c r="D38" s="12">
        <v>3.3333333333333335</v>
      </c>
      <c r="E38" s="13">
        <v>30</v>
      </c>
      <c r="F38" s="12">
        <v>2.3333333333333335</v>
      </c>
      <c r="G38" s="33"/>
      <c r="H38" s="34"/>
      <c r="I38" s="13">
        <f t="shared" si="1"/>
        <v>5</v>
      </c>
      <c r="J38" s="11">
        <v>55</v>
      </c>
      <c r="K38" s="11">
        <v>0</v>
      </c>
      <c r="L38" s="11">
        <v>60</v>
      </c>
      <c r="M38" s="11">
        <v>0</v>
      </c>
      <c r="N38" s="11">
        <v>0</v>
      </c>
      <c r="O38" s="13">
        <v>10</v>
      </c>
      <c r="P38" s="13">
        <v>3</v>
      </c>
      <c r="Q38" s="13">
        <v>3</v>
      </c>
      <c r="R38" s="12">
        <v>6.59</v>
      </c>
      <c r="S38" s="12">
        <v>3.08</v>
      </c>
      <c r="T38" s="12">
        <v>4.8099999999999996</v>
      </c>
      <c r="U38" s="12">
        <v>2</v>
      </c>
      <c r="V38" s="18"/>
      <c r="W38" s="18"/>
      <c r="X38" s="19">
        <v>1.5</v>
      </c>
    </row>
    <row r="39" spans="1:24" s="10" customFormat="1" ht="15" customHeight="1" x14ac:dyDescent="0.2">
      <c r="A39" s="27"/>
      <c r="B39" s="11" t="s">
        <v>53</v>
      </c>
      <c r="C39" s="11">
        <v>5</v>
      </c>
      <c r="D39" s="12">
        <v>3.3333333333333335</v>
      </c>
      <c r="E39" s="13">
        <v>30</v>
      </c>
      <c r="F39" s="12">
        <v>2.3333333333333335</v>
      </c>
      <c r="G39" s="33"/>
      <c r="H39" s="34"/>
      <c r="I39" s="13">
        <f t="shared" si="1"/>
        <v>5</v>
      </c>
      <c r="J39" s="11">
        <v>55</v>
      </c>
      <c r="K39" s="11">
        <v>0</v>
      </c>
      <c r="L39" s="11">
        <v>60</v>
      </c>
      <c r="M39" s="11">
        <v>0</v>
      </c>
      <c r="N39" s="11">
        <v>0</v>
      </c>
      <c r="O39" s="13">
        <v>10</v>
      </c>
      <c r="P39" s="13">
        <v>3</v>
      </c>
      <c r="Q39" s="13">
        <v>3</v>
      </c>
      <c r="R39" s="12">
        <v>3.87</v>
      </c>
      <c r="S39" s="12">
        <v>1.4</v>
      </c>
      <c r="T39" s="12">
        <v>1.53</v>
      </c>
      <c r="U39" s="12">
        <v>1.4</v>
      </c>
      <c r="V39" s="18">
        <v>4.5999999999999996</v>
      </c>
      <c r="W39" s="18">
        <v>4</v>
      </c>
      <c r="X39" s="19">
        <v>1.5</v>
      </c>
    </row>
    <row r="40" spans="1:24" s="10" customFormat="1" ht="15" customHeight="1" x14ac:dyDescent="0.2">
      <c r="A40" s="27">
        <v>1</v>
      </c>
      <c r="B40" s="11" t="s">
        <v>54</v>
      </c>
      <c r="C40" s="11">
        <v>450</v>
      </c>
      <c r="D40" s="12">
        <v>90</v>
      </c>
      <c r="E40" s="13">
        <v>30</v>
      </c>
      <c r="F40" s="12">
        <v>63</v>
      </c>
      <c r="G40" s="33"/>
      <c r="H40" s="34"/>
      <c r="I40" s="13">
        <f t="shared" si="1"/>
        <v>450</v>
      </c>
      <c r="J40" s="11">
        <v>185</v>
      </c>
      <c r="K40" s="11">
        <v>0</v>
      </c>
      <c r="L40" s="11">
        <v>30</v>
      </c>
      <c r="M40" s="11">
        <v>0</v>
      </c>
      <c r="N40" s="11">
        <v>0</v>
      </c>
      <c r="O40" s="13">
        <v>10</v>
      </c>
      <c r="P40" s="13">
        <v>18.5</v>
      </c>
      <c r="Q40" s="13">
        <v>18.5</v>
      </c>
      <c r="R40" s="12">
        <v>0.32</v>
      </c>
      <c r="S40" s="12">
        <v>0.12</v>
      </c>
      <c r="T40" s="12">
        <v>0.49</v>
      </c>
      <c r="U40" s="12">
        <v>7.0000000000000007E-2</v>
      </c>
      <c r="V40" s="11"/>
      <c r="W40" s="11"/>
      <c r="X40" s="19">
        <v>5</v>
      </c>
    </row>
    <row r="41" spans="1:24" s="10" customFormat="1" ht="15" customHeight="1" x14ac:dyDescent="0.2">
      <c r="A41" s="27"/>
      <c r="B41" s="11" t="s">
        <v>55</v>
      </c>
      <c r="C41" s="11">
        <v>300</v>
      </c>
      <c r="D41" s="12">
        <v>140</v>
      </c>
      <c r="E41" s="13">
        <v>30</v>
      </c>
      <c r="F41" s="12">
        <v>98</v>
      </c>
      <c r="G41" s="33"/>
      <c r="H41" s="34"/>
      <c r="I41" s="13">
        <f t="shared" si="1"/>
        <v>300</v>
      </c>
      <c r="J41" s="11">
        <v>110</v>
      </c>
      <c r="K41" s="11">
        <v>0</v>
      </c>
      <c r="L41" s="11">
        <v>60</v>
      </c>
      <c r="M41" s="11">
        <v>0</v>
      </c>
      <c r="N41" s="11">
        <v>0</v>
      </c>
      <c r="O41" s="13">
        <v>10</v>
      </c>
      <c r="P41" s="13">
        <v>6</v>
      </c>
      <c r="Q41" s="13">
        <v>6</v>
      </c>
      <c r="R41" s="12">
        <v>0.2</v>
      </c>
      <c r="S41" s="12">
        <v>0.05</v>
      </c>
      <c r="T41" s="12">
        <v>0.44</v>
      </c>
      <c r="U41" s="12">
        <v>0.02</v>
      </c>
      <c r="V41" s="11"/>
      <c r="W41" s="11"/>
      <c r="X41" s="19">
        <v>10</v>
      </c>
    </row>
    <row r="42" spans="1:24" s="10" customFormat="1" ht="15" customHeight="1" x14ac:dyDescent="0.2">
      <c r="A42" s="27"/>
      <c r="B42" s="11" t="s">
        <v>56</v>
      </c>
      <c r="C42" s="11">
        <v>300</v>
      </c>
      <c r="D42" s="12">
        <v>60</v>
      </c>
      <c r="E42" s="13">
        <v>30</v>
      </c>
      <c r="F42" s="12">
        <v>42</v>
      </c>
      <c r="G42" s="33"/>
      <c r="H42" s="34"/>
      <c r="I42" s="13">
        <f t="shared" si="1"/>
        <v>300</v>
      </c>
      <c r="J42" s="11">
        <v>140</v>
      </c>
      <c r="K42" s="11">
        <v>0</v>
      </c>
      <c r="L42" s="11">
        <v>60</v>
      </c>
      <c r="M42" s="11">
        <v>0</v>
      </c>
      <c r="N42" s="11">
        <v>0</v>
      </c>
      <c r="O42" s="13">
        <v>10</v>
      </c>
      <c r="P42" s="13">
        <v>14</v>
      </c>
      <c r="Q42" s="13">
        <v>14</v>
      </c>
      <c r="R42" s="12">
        <v>0.34</v>
      </c>
      <c r="S42" s="12">
        <v>0.17</v>
      </c>
      <c r="T42" s="12">
        <v>0.8</v>
      </c>
      <c r="U42" s="12">
        <v>0.12</v>
      </c>
      <c r="V42" s="11"/>
      <c r="W42" s="11"/>
      <c r="X42" s="19">
        <v>5</v>
      </c>
    </row>
    <row r="43" spans="1:24" s="10" customFormat="1" ht="15" customHeight="1" x14ac:dyDescent="0.2">
      <c r="A43" s="27">
        <v>1</v>
      </c>
      <c r="B43" s="11" t="s">
        <v>57</v>
      </c>
      <c r="C43" s="11">
        <v>180</v>
      </c>
      <c r="D43" s="12">
        <v>40</v>
      </c>
      <c r="E43" s="13">
        <v>30</v>
      </c>
      <c r="F43" s="12">
        <v>28</v>
      </c>
      <c r="G43" s="33"/>
      <c r="H43" s="34"/>
      <c r="I43" s="13">
        <f t="shared" si="1"/>
        <v>180</v>
      </c>
      <c r="J43" s="11">
        <v>195</v>
      </c>
      <c r="K43" s="11">
        <v>0</v>
      </c>
      <c r="L43" s="11">
        <v>60</v>
      </c>
      <c r="M43" s="11">
        <v>0</v>
      </c>
      <c r="N43" s="11">
        <v>0</v>
      </c>
      <c r="O43" s="13">
        <v>10</v>
      </c>
      <c r="P43" s="13">
        <v>19.5</v>
      </c>
      <c r="Q43" s="13">
        <v>19.5</v>
      </c>
      <c r="R43" s="12">
        <v>0.86</v>
      </c>
      <c r="S43" s="12">
        <v>0.26</v>
      </c>
      <c r="T43" s="12">
        <v>1.07</v>
      </c>
      <c r="U43" s="12">
        <v>0.17</v>
      </c>
      <c r="V43" s="11"/>
      <c r="W43" s="18">
        <v>0.4</v>
      </c>
      <c r="X43" s="19">
        <v>5</v>
      </c>
    </row>
    <row r="44" spans="1:24" s="10" customFormat="1" ht="15" customHeight="1" x14ac:dyDescent="0.2">
      <c r="A44" s="27">
        <v>1</v>
      </c>
      <c r="B44" s="11" t="s">
        <v>58</v>
      </c>
      <c r="C44" s="11">
        <v>80</v>
      </c>
      <c r="D44" s="12">
        <v>16</v>
      </c>
      <c r="E44" s="13">
        <v>30</v>
      </c>
      <c r="F44" s="12">
        <v>11.2</v>
      </c>
      <c r="G44" s="33"/>
      <c r="H44" s="34"/>
      <c r="I44" s="13">
        <f t="shared" si="1"/>
        <v>80</v>
      </c>
      <c r="J44" s="11">
        <v>195</v>
      </c>
      <c r="K44" s="11">
        <v>0</v>
      </c>
      <c r="L44" s="11">
        <v>60</v>
      </c>
      <c r="M44" s="11">
        <v>0</v>
      </c>
      <c r="N44" s="11">
        <v>0</v>
      </c>
      <c r="O44" s="13">
        <v>10</v>
      </c>
      <c r="P44" s="13">
        <v>19.5</v>
      </c>
      <c r="Q44" s="13">
        <v>19.5</v>
      </c>
      <c r="R44" s="12">
        <v>1.028888888888889</v>
      </c>
      <c r="S44" s="12">
        <v>0.34888888888888892</v>
      </c>
      <c r="T44" s="12">
        <v>1.2966666666666669</v>
      </c>
      <c r="U44" s="12">
        <v>0.21444444444444447</v>
      </c>
      <c r="V44" s="11"/>
      <c r="W44" s="11"/>
      <c r="X44" s="19">
        <v>5</v>
      </c>
    </row>
    <row r="45" spans="1:24" s="10" customFormat="1" ht="15" customHeight="1" x14ac:dyDescent="0.2">
      <c r="A45" s="27"/>
      <c r="B45" s="11" t="s">
        <v>59</v>
      </c>
      <c r="C45" s="11">
        <v>80</v>
      </c>
      <c r="D45" s="12">
        <v>16</v>
      </c>
      <c r="E45" s="13">
        <v>30</v>
      </c>
      <c r="F45" s="12">
        <v>11.2</v>
      </c>
      <c r="G45" s="33"/>
      <c r="H45" s="34"/>
      <c r="I45" s="13">
        <f t="shared" si="1"/>
        <v>80</v>
      </c>
      <c r="J45" s="11">
        <v>195</v>
      </c>
      <c r="K45" s="11">
        <v>0</v>
      </c>
      <c r="L45" s="11">
        <v>60</v>
      </c>
      <c r="M45" s="11">
        <v>0</v>
      </c>
      <c r="N45" s="11">
        <v>0</v>
      </c>
      <c r="O45" s="13">
        <v>10</v>
      </c>
      <c r="P45" s="13">
        <v>19.5</v>
      </c>
      <c r="Q45" s="13">
        <v>19.5</v>
      </c>
      <c r="R45" s="12">
        <v>0.38</v>
      </c>
      <c r="S45" s="12">
        <v>0.2</v>
      </c>
      <c r="T45" s="12">
        <v>0.51</v>
      </c>
      <c r="U45" s="12">
        <v>0.1</v>
      </c>
      <c r="V45" s="18"/>
      <c r="W45" s="18"/>
      <c r="X45" s="19">
        <v>5</v>
      </c>
    </row>
    <row r="46" spans="1:24" s="10" customFormat="1" ht="15" customHeight="1" x14ac:dyDescent="0.2">
      <c r="A46" s="27"/>
      <c r="B46" s="11" t="s">
        <v>60</v>
      </c>
      <c r="C46" s="11">
        <v>120</v>
      </c>
      <c r="D46" s="12">
        <v>24</v>
      </c>
      <c r="E46" s="13">
        <v>30</v>
      </c>
      <c r="F46" s="12">
        <v>16.8</v>
      </c>
      <c r="G46" s="33"/>
      <c r="H46" s="34"/>
      <c r="I46" s="13">
        <f t="shared" si="1"/>
        <v>120</v>
      </c>
      <c r="J46" s="11">
        <v>125</v>
      </c>
      <c r="K46" s="11">
        <v>0</v>
      </c>
      <c r="L46" s="11">
        <v>30</v>
      </c>
      <c r="M46" s="11">
        <v>0</v>
      </c>
      <c r="N46" s="11">
        <v>0</v>
      </c>
      <c r="O46" s="13">
        <v>10</v>
      </c>
      <c r="P46" s="13">
        <v>12.5</v>
      </c>
      <c r="Q46" s="13">
        <v>12.5</v>
      </c>
      <c r="R46" s="12">
        <v>0.7</v>
      </c>
      <c r="S46" s="12">
        <v>0.15</v>
      </c>
      <c r="T46" s="12">
        <v>0.79</v>
      </c>
      <c r="U46" s="12">
        <v>0.09</v>
      </c>
      <c r="V46" s="11"/>
      <c r="W46" s="11"/>
      <c r="X46" s="19">
        <v>5</v>
      </c>
    </row>
    <row r="47" spans="1:24" s="10" customFormat="1" ht="15" customHeight="1" x14ac:dyDescent="0.2">
      <c r="A47" s="27"/>
      <c r="B47" s="11" t="s">
        <v>61</v>
      </c>
      <c r="C47" s="11">
        <v>150</v>
      </c>
      <c r="D47" s="12">
        <v>15</v>
      </c>
      <c r="E47" s="13">
        <v>30</v>
      </c>
      <c r="F47" s="12">
        <v>10.5</v>
      </c>
      <c r="G47" s="33"/>
      <c r="H47" s="34"/>
      <c r="I47" s="13">
        <f t="shared" si="1"/>
        <v>150</v>
      </c>
      <c r="J47" s="11">
        <v>65</v>
      </c>
      <c r="K47" s="11">
        <v>0</v>
      </c>
      <c r="L47" s="11">
        <v>30</v>
      </c>
      <c r="M47" s="11">
        <v>0</v>
      </c>
      <c r="N47" s="11">
        <v>0</v>
      </c>
      <c r="O47" s="13">
        <v>10</v>
      </c>
      <c r="P47" s="13">
        <v>6.5</v>
      </c>
      <c r="Q47" s="13">
        <v>6.5</v>
      </c>
      <c r="R47" s="12">
        <v>0.3</v>
      </c>
      <c r="S47" s="12">
        <v>9.1999999999999998E-2</v>
      </c>
      <c r="T47" s="12">
        <v>0.71</v>
      </c>
      <c r="U47" s="12">
        <v>0.04</v>
      </c>
      <c r="V47" s="11"/>
      <c r="W47" s="11"/>
      <c r="X47" s="19">
        <v>10</v>
      </c>
    </row>
    <row r="48" spans="1:24" s="10" customFormat="1" ht="15" customHeight="1" x14ac:dyDescent="0.2">
      <c r="A48" s="27"/>
      <c r="B48" s="11" t="s">
        <v>62</v>
      </c>
      <c r="C48" s="11">
        <v>250</v>
      </c>
      <c r="D48" s="12">
        <v>25</v>
      </c>
      <c r="E48" s="13">
        <v>30</v>
      </c>
      <c r="F48" s="12">
        <v>17.5</v>
      </c>
      <c r="G48" s="33"/>
      <c r="H48" s="34"/>
      <c r="I48" s="13">
        <f t="shared" si="1"/>
        <v>250</v>
      </c>
      <c r="J48" s="11">
        <v>105</v>
      </c>
      <c r="K48" s="11">
        <v>0</v>
      </c>
      <c r="L48" s="11">
        <v>30</v>
      </c>
      <c r="M48" s="11">
        <v>0</v>
      </c>
      <c r="N48" s="11">
        <v>0</v>
      </c>
      <c r="O48" s="13">
        <v>10</v>
      </c>
      <c r="P48" s="13">
        <v>10.5</v>
      </c>
      <c r="Q48" s="13">
        <v>10.5</v>
      </c>
      <c r="R48" s="12">
        <v>0.3</v>
      </c>
      <c r="S48" s="12">
        <v>9.1999999999999998E-2</v>
      </c>
      <c r="T48" s="12">
        <v>0.71</v>
      </c>
      <c r="U48" s="12">
        <v>0.04</v>
      </c>
      <c r="V48" s="11"/>
      <c r="W48" s="11"/>
      <c r="X48" s="19">
        <v>10</v>
      </c>
    </row>
    <row r="49" spans="1:24" s="10" customFormat="1" ht="15" customHeight="1" x14ac:dyDescent="0.2">
      <c r="A49" s="32"/>
      <c r="B49" s="11" t="s">
        <v>63</v>
      </c>
      <c r="C49" s="15">
        <v>50</v>
      </c>
      <c r="D49" s="12">
        <v>7.6923076923076925</v>
      </c>
      <c r="E49" s="13">
        <v>30</v>
      </c>
      <c r="F49" s="12">
        <v>5.384615384615385</v>
      </c>
      <c r="G49" s="33"/>
      <c r="H49" s="34"/>
      <c r="I49" s="13">
        <f t="shared" si="1"/>
        <v>50</v>
      </c>
      <c r="J49" s="15">
        <v>85</v>
      </c>
      <c r="K49" s="11">
        <v>0</v>
      </c>
      <c r="L49" s="15">
        <v>30</v>
      </c>
      <c r="M49" s="15">
        <v>0</v>
      </c>
      <c r="N49" s="15">
        <v>0</v>
      </c>
      <c r="O49" s="13">
        <v>10</v>
      </c>
      <c r="P49" s="13">
        <v>4</v>
      </c>
      <c r="Q49" s="13">
        <v>4</v>
      </c>
      <c r="R49" s="12">
        <v>0.79</v>
      </c>
      <c r="S49" s="12">
        <v>0.17</v>
      </c>
      <c r="T49" s="12">
        <v>0.83</v>
      </c>
      <c r="U49" s="12">
        <v>0.12</v>
      </c>
      <c r="V49" s="18"/>
      <c r="W49" s="18">
        <v>1.2</v>
      </c>
      <c r="X49" s="18">
        <v>6.5</v>
      </c>
    </row>
    <row r="50" spans="1:24" s="10" customFormat="1" ht="15" customHeight="1" x14ac:dyDescent="0.2">
      <c r="A50" s="32"/>
      <c r="B50" s="11" t="s">
        <v>223</v>
      </c>
      <c r="C50" s="15">
        <v>20</v>
      </c>
      <c r="D50" s="12">
        <v>100</v>
      </c>
      <c r="E50" s="13">
        <v>30</v>
      </c>
      <c r="F50" s="12">
        <v>70</v>
      </c>
      <c r="G50" s="33"/>
      <c r="H50" s="34"/>
      <c r="I50" s="13">
        <f t="shared" si="1"/>
        <v>20</v>
      </c>
      <c r="J50" s="15">
        <v>100</v>
      </c>
      <c r="K50" s="11">
        <v>0</v>
      </c>
      <c r="L50" s="15">
        <v>60</v>
      </c>
      <c r="M50" s="15">
        <v>0</v>
      </c>
      <c r="N50" s="15">
        <v>0</v>
      </c>
      <c r="O50" s="13">
        <v>10</v>
      </c>
      <c r="P50" s="13">
        <v>10</v>
      </c>
      <c r="Q50" s="13">
        <v>10</v>
      </c>
      <c r="R50" s="12">
        <v>3.9599999999999995</v>
      </c>
      <c r="S50" s="12">
        <v>2.15</v>
      </c>
      <c r="T50" s="12">
        <v>5.2200000000000006</v>
      </c>
      <c r="U50" s="12">
        <v>0.48000000000000009</v>
      </c>
      <c r="V50" s="18"/>
      <c r="W50" s="18">
        <v>1</v>
      </c>
      <c r="X50" s="18">
        <v>1.5</v>
      </c>
    </row>
    <row r="51" spans="1:24" s="10" customFormat="1" ht="15" customHeight="1" x14ac:dyDescent="0.2">
      <c r="A51" s="32"/>
      <c r="B51" s="11" t="s">
        <v>224</v>
      </c>
      <c r="C51" s="15">
        <v>20</v>
      </c>
      <c r="D51" s="12">
        <v>100</v>
      </c>
      <c r="E51" s="13">
        <v>30</v>
      </c>
      <c r="F51" s="12">
        <v>70</v>
      </c>
      <c r="G51" s="33"/>
      <c r="H51" s="34"/>
      <c r="I51" s="13">
        <f t="shared" si="1"/>
        <v>20</v>
      </c>
      <c r="J51" s="15">
        <v>100</v>
      </c>
      <c r="K51" s="11">
        <v>0</v>
      </c>
      <c r="L51" s="15">
        <v>60</v>
      </c>
      <c r="M51" s="15">
        <v>0</v>
      </c>
      <c r="N51" s="15">
        <v>0</v>
      </c>
      <c r="O51" s="13">
        <v>10</v>
      </c>
      <c r="P51" s="13">
        <v>10</v>
      </c>
      <c r="Q51" s="13">
        <v>10</v>
      </c>
      <c r="R51" s="12">
        <v>3.01</v>
      </c>
      <c r="S51" s="12">
        <v>1.6</v>
      </c>
      <c r="T51" s="12">
        <v>1.91</v>
      </c>
      <c r="U51" s="12">
        <v>0.28000000000000003</v>
      </c>
      <c r="V51" s="18"/>
      <c r="W51" s="18">
        <v>1</v>
      </c>
      <c r="X51" s="18">
        <v>1.5</v>
      </c>
    </row>
    <row r="52" spans="1:24" s="10" customFormat="1" ht="15" customHeight="1" x14ac:dyDescent="0.2">
      <c r="A52" s="27">
        <v>1</v>
      </c>
      <c r="B52" s="11" t="s">
        <v>216</v>
      </c>
      <c r="C52" s="11">
        <v>500</v>
      </c>
      <c r="D52" s="12">
        <v>100</v>
      </c>
      <c r="E52" s="13">
        <v>30</v>
      </c>
      <c r="F52" s="12">
        <v>70</v>
      </c>
      <c r="G52" s="33"/>
      <c r="H52" s="34"/>
      <c r="I52" s="13">
        <f t="shared" si="1"/>
        <v>500</v>
      </c>
      <c r="J52" s="11">
        <v>175</v>
      </c>
      <c r="K52" s="11">
        <v>0</v>
      </c>
      <c r="L52" s="11">
        <v>60</v>
      </c>
      <c r="M52" s="11">
        <v>0</v>
      </c>
      <c r="N52" s="11">
        <v>0</v>
      </c>
      <c r="O52" s="13">
        <v>10</v>
      </c>
      <c r="P52" s="13">
        <v>18</v>
      </c>
      <c r="Q52" s="13">
        <v>18</v>
      </c>
      <c r="R52" s="12">
        <v>0.27</v>
      </c>
      <c r="S52" s="12">
        <v>0.11</v>
      </c>
      <c r="T52" s="12">
        <v>0.65</v>
      </c>
      <c r="U52" s="12">
        <v>0.03</v>
      </c>
      <c r="V52" s="11"/>
      <c r="W52" s="11"/>
      <c r="X52" s="19">
        <v>5</v>
      </c>
    </row>
    <row r="53" spans="1:24" s="10" customFormat="1" ht="15" customHeight="1" x14ac:dyDescent="0.2">
      <c r="A53" s="32"/>
      <c r="B53" s="11" t="s">
        <v>64</v>
      </c>
      <c r="C53" s="15">
        <v>100</v>
      </c>
      <c r="D53" s="12">
        <v>20</v>
      </c>
      <c r="E53" s="13">
        <v>30</v>
      </c>
      <c r="F53" s="12">
        <v>14</v>
      </c>
      <c r="G53" s="33"/>
      <c r="H53" s="34"/>
      <c r="I53" s="13">
        <f t="shared" si="1"/>
        <v>100</v>
      </c>
      <c r="J53" s="15">
        <v>60</v>
      </c>
      <c r="K53" s="11">
        <v>0</v>
      </c>
      <c r="L53" s="15">
        <v>60</v>
      </c>
      <c r="M53" s="15">
        <v>0</v>
      </c>
      <c r="N53" s="15">
        <v>0</v>
      </c>
      <c r="O53" s="13">
        <v>10</v>
      </c>
      <c r="P53" s="13">
        <v>6</v>
      </c>
      <c r="Q53" s="13">
        <v>6</v>
      </c>
      <c r="R53" s="12">
        <v>0.38</v>
      </c>
      <c r="S53" s="12">
        <v>0.12</v>
      </c>
      <c r="T53" s="12">
        <v>0.5</v>
      </c>
      <c r="U53" s="12">
        <v>0.09</v>
      </c>
      <c r="V53" s="18"/>
      <c r="W53" s="18"/>
      <c r="X53" s="18">
        <v>5</v>
      </c>
    </row>
    <row r="54" spans="1:24" s="10" customFormat="1" ht="15" customHeight="1" x14ac:dyDescent="0.2">
      <c r="A54" s="32"/>
      <c r="B54" s="11" t="s">
        <v>65</v>
      </c>
      <c r="C54" s="11">
        <v>150</v>
      </c>
      <c r="D54" s="12">
        <v>30</v>
      </c>
      <c r="E54" s="13">
        <v>30</v>
      </c>
      <c r="F54" s="12">
        <v>21</v>
      </c>
      <c r="G54" s="33"/>
      <c r="H54" s="34"/>
      <c r="I54" s="13">
        <f t="shared" si="1"/>
        <v>150</v>
      </c>
      <c r="J54" s="11">
        <v>140</v>
      </c>
      <c r="K54" s="11">
        <v>0</v>
      </c>
      <c r="L54" s="11">
        <v>60</v>
      </c>
      <c r="M54" s="11">
        <v>0</v>
      </c>
      <c r="N54" s="11">
        <v>0</v>
      </c>
      <c r="O54" s="13">
        <v>10</v>
      </c>
      <c r="P54" s="13">
        <v>14</v>
      </c>
      <c r="Q54" s="13">
        <v>14</v>
      </c>
      <c r="R54" s="12">
        <v>0.80666666666666664</v>
      </c>
      <c r="S54" s="12">
        <v>0.34666666666666668</v>
      </c>
      <c r="T54" s="12">
        <v>1.2533333333333334</v>
      </c>
      <c r="U54" s="12">
        <v>0.23333333333333334</v>
      </c>
      <c r="V54" s="11"/>
      <c r="W54" s="18"/>
      <c r="X54" s="19">
        <v>5</v>
      </c>
    </row>
    <row r="55" spans="1:24" s="10" customFormat="1" ht="15" customHeight="1" x14ac:dyDescent="0.2">
      <c r="A55" s="27"/>
      <c r="B55" s="11" t="s">
        <v>66</v>
      </c>
      <c r="C55" s="11">
        <v>150</v>
      </c>
      <c r="D55" s="12">
        <v>30</v>
      </c>
      <c r="E55" s="13">
        <v>30</v>
      </c>
      <c r="F55" s="12">
        <v>21</v>
      </c>
      <c r="G55" s="33"/>
      <c r="H55" s="34"/>
      <c r="I55" s="13">
        <f t="shared" si="1"/>
        <v>150</v>
      </c>
      <c r="J55" s="11">
        <v>140</v>
      </c>
      <c r="K55" s="11">
        <v>0</v>
      </c>
      <c r="L55" s="11">
        <v>60</v>
      </c>
      <c r="M55" s="11">
        <v>0</v>
      </c>
      <c r="N55" s="11">
        <v>0</v>
      </c>
      <c r="O55" s="13">
        <v>10</v>
      </c>
      <c r="P55" s="13">
        <v>14</v>
      </c>
      <c r="Q55" s="13">
        <v>14</v>
      </c>
      <c r="R55" s="12">
        <v>0.66</v>
      </c>
      <c r="S55" s="12">
        <v>0.3</v>
      </c>
      <c r="T55" s="12">
        <v>0.72</v>
      </c>
      <c r="U55" s="12">
        <v>0.2</v>
      </c>
      <c r="V55" s="18"/>
      <c r="W55" s="18">
        <v>0.7</v>
      </c>
      <c r="X55" s="19">
        <v>5</v>
      </c>
    </row>
    <row r="56" spans="1:24" s="10" customFormat="1" ht="15" customHeight="1" x14ac:dyDescent="0.2">
      <c r="A56" s="32"/>
      <c r="B56" s="11" t="s">
        <v>67</v>
      </c>
      <c r="C56" s="11">
        <v>230</v>
      </c>
      <c r="D56" s="12">
        <v>100</v>
      </c>
      <c r="E56" s="13">
        <v>30</v>
      </c>
      <c r="F56" s="12">
        <v>70</v>
      </c>
      <c r="G56" s="33"/>
      <c r="H56" s="34"/>
      <c r="I56" s="13">
        <f t="shared" si="1"/>
        <v>230</v>
      </c>
      <c r="J56" s="11">
        <v>155</v>
      </c>
      <c r="K56" s="11">
        <v>0</v>
      </c>
      <c r="L56" s="11">
        <v>60</v>
      </c>
      <c r="M56" s="11">
        <v>0</v>
      </c>
      <c r="N56" s="11">
        <v>0</v>
      </c>
      <c r="O56" s="13">
        <v>10</v>
      </c>
      <c r="P56" s="13">
        <v>15.5</v>
      </c>
      <c r="Q56" s="13">
        <v>15.5</v>
      </c>
      <c r="R56" s="12">
        <v>0.51</v>
      </c>
      <c r="S56" s="12">
        <v>0.14000000000000001</v>
      </c>
      <c r="T56" s="12">
        <v>0.6</v>
      </c>
      <c r="U56" s="12">
        <v>0.08</v>
      </c>
      <c r="V56" s="11"/>
      <c r="W56" s="11"/>
      <c r="X56" s="19">
        <v>5</v>
      </c>
    </row>
    <row r="57" spans="1:24" s="10" customFormat="1" ht="15" customHeight="1" x14ac:dyDescent="0.2">
      <c r="A57" s="27"/>
      <c r="B57" s="11" t="s">
        <v>68</v>
      </c>
      <c r="C57" s="11">
        <v>200</v>
      </c>
      <c r="D57" s="12">
        <v>40</v>
      </c>
      <c r="E57" s="13">
        <v>30</v>
      </c>
      <c r="F57" s="12">
        <v>28</v>
      </c>
      <c r="G57" s="33"/>
      <c r="H57" s="34"/>
      <c r="I57" s="13">
        <f t="shared" si="1"/>
        <v>200</v>
      </c>
      <c r="J57" s="11">
        <v>140</v>
      </c>
      <c r="K57" s="11">
        <v>0</v>
      </c>
      <c r="L57" s="11">
        <v>60</v>
      </c>
      <c r="M57" s="11">
        <v>0</v>
      </c>
      <c r="N57" s="11">
        <v>0</v>
      </c>
      <c r="O57" s="13">
        <v>10</v>
      </c>
      <c r="P57" s="13">
        <v>14</v>
      </c>
      <c r="Q57" s="13">
        <v>14</v>
      </c>
      <c r="R57" s="12">
        <v>0.6</v>
      </c>
      <c r="S57" s="12">
        <v>0.37</v>
      </c>
      <c r="T57" s="12">
        <v>2.09</v>
      </c>
      <c r="U57" s="12">
        <v>0.16999999999999998</v>
      </c>
      <c r="V57" s="11"/>
      <c r="W57" s="18"/>
      <c r="X57" s="19">
        <v>5</v>
      </c>
    </row>
    <row r="58" spans="1:24" s="10" customFormat="1" ht="15" customHeight="1" x14ac:dyDescent="0.2">
      <c r="A58" s="27"/>
      <c r="B58" s="11" t="s">
        <v>69</v>
      </c>
      <c r="C58" s="11">
        <v>200</v>
      </c>
      <c r="D58" s="12">
        <v>40</v>
      </c>
      <c r="E58" s="13">
        <v>30</v>
      </c>
      <c r="F58" s="12">
        <v>28</v>
      </c>
      <c r="G58" s="33"/>
      <c r="H58" s="34"/>
      <c r="I58" s="13">
        <f t="shared" si="1"/>
        <v>200</v>
      </c>
      <c r="J58" s="11">
        <v>140</v>
      </c>
      <c r="K58" s="11">
        <v>0</v>
      </c>
      <c r="L58" s="11">
        <v>60</v>
      </c>
      <c r="M58" s="11">
        <v>0</v>
      </c>
      <c r="N58" s="11">
        <v>0</v>
      </c>
      <c r="O58" s="13">
        <v>10</v>
      </c>
      <c r="P58" s="13">
        <v>14</v>
      </c>
      <c r="Q58" s="13">
        <v>14</v>
      </c>
      <c r="R58" s="12">
        <v>0.3</v>
      </c>
      <c r="S58" s="12">
        <v>0.23</v>
      </c>
      <c r="T58" s="12">
        <v>0.65</v>
      </c>
      <c r="U58" s="12">
        <v>0.09</v>
      </c>
      <c r="V58" s="18"/>
      <c r="W58" s="18">
        <v>2</v>
      </c>
      <c r="X58" s="19">
        <v>5</v>
      </c>
    </row>
    <row r="59" spans="1:24" s="10" customFormat="1" ht="15" customHeight="1" x14ac:dyDescent="0.2">
      <c r="A59" s="27"/>
      <c r="B59" s="11" t="s">
        <v>217</v>
      </c>
      <c r="C59" s="11">
        <v>200</v>
      </c>
      <c r="D59" s="12">
        <v>40</v>
      </c>
      <c r="E59" s="13">
        <v>30</v>
      </c>
      <c r="F59" s="12">
        <v>28</v>
      </c>
      <c r="G59" s="33"/>
      <c r="H59" s="34"/>
      <c r="I59" s="13">
        <f t="shared" si="1"/>
        <v>200</v>
      </c>
      <c r="J59" s="11">
        <v>190</v>
      </c>
      <c r="K59" s="11">
        <v>0</v>
      </c>
      <c r="L59" s="11">
        <v>60</v>
      </c>
      <c r="M59" s="11">
        <v>0</v>
      </c>
      <c r="N59" s="11">
        <v>0</v>
      </c>
      <c r="O59" s="13">
        <v>10</v>
      </c>
      <c r="P59" s="13">
        <v>19</v>
      </c>
      <c r="Q59" s="13">
        <v>19</v>
      </c>
      <c r="R59" s="12">
        <v>0.86</v>
      </c>
      <c r="S59" s="12">
        <v>0.41000000000000003</v>
      </c>
      <c r="T59" s="12">
        <v>1.82</v>
      </c>
      <c r="U59" s="12">
        <v>0.17</v>
      </c>
      <c r="V59" s="11"/>
      <c r="W59" s="18"/>
      <c r="X59" s="19">
        <v>5</v>
      </c>
    </row>
    <row r="60" spans="1:24" s="10" customFormat="1" ht="15" customHeight="1" x14ac:dyDescent="0.2">
      <c r="A60" s="27"/>
      <c r="B60" s="11" t="s">
        <v>218</v>
      </c>
      <c r="C60" s="11">
        <v>200</v>
      </c>
      <c r="D60" s="12">
        <v>40</v>
      </c>
      <c r="E60" s="13">
        <v>30</v>
      </c>
      <c r="F60" s="12">
        <v>28</v>
      </c>
      <c r="G60" s="33"/>
      <c r="H60" s="34"/>
      <c r="I60" s="13">
        <f t="shared" si="1"/>
        <v>200</v>
      </c>
      <c r="J60" s="11">
        <v>190</v>
      </c>
      <c r="K60" s="11">
        <v>0</v>
      </c>
      <c r="L60" s="11">
        <v>60</v>
      </c>
      <c r="M60" s="11">
        <v>0</v>
      </c>
      <c r="N60" s="11">
        <v>0</v>
      </c>
      <c r="O60" s="13">
        <v>10</v>
      </c>
      <c r="P60" s="13">
        <v>16</v>
      </c>
      <c r="Q60" s="13">
        <v>16</v>
      </c>
      <c r="R60" s="12">
        <v>0.42</v>
      </c>
      <c r="S60" s="12">
        <v>0.25</v>
      </c>
      <c r="T60" s="12">
        <v>0.54</v>
      </c>
      <c r="U60" s="12">
        <v>7.0000000000000007E-2</v>
      </c>
      <c r="V60" s="18"/>
      <c r="W60" s="18">
        <v>2</v>
      </c>
      <c r="X60" s="19">
        <v>5</v>
      </c>
    </row>
    <row r="61" spans="1:24" s="10" customFormat="1" ht="15" customHeight="1" x14ac:dyDescent="0.2">
      <c r="A61" s="32"/>
      <c r="B61" s="11" t="s">
        <v>70</v>
      </c>
      <c r="C61" s="15">
        <v>75</v>
      </c>
      <c r="D61" s="12">
        <v>60</v>
      </c>
      <c r="E61" s="13">
        <v>30</v>
      </c>
      <c r="F61" s="12">
        <v>42</v>
      </c>
      <c r="G61" s="33"/>
      <c r="H61" s="34"/>
      <c r="I61" s="13">
        <f t="shared" si="1"/>
        <v>75</v>
      </c>
      <c r="J61" s="15">
        <v>80</v>
      </c>
      <c r="K61" s="11">
        <v>0</v>
      </c>
      <c r="L61" s="15">
        <v>30</v>
      </c>
      <c r="M61" s="15">
        <v>0</v>
      </c>
      <c r="N61" s="15">
        <v>0</v>
      </c>
      <c r="O61" s="13">
        <v>10</v>
      </c>
      <c r="P61" s="13">
        <v>4</v>
      </c>
      <c r="Q61" s="13">
        <v>4</v>
      </c>
      <c r="R61" s="12">
        <v>0.3</v>
      </c>
      <c r="S61" s="12">
        <v>0.2</v>
      </c>
      <c r="T61" s="12">
        <v>0.6</v>
      </c>
      <c r="U61" s="12">
        <v>0.1</v>
      </c>
      <c r="V61" s="18"/>
      <c r="W61" s="18"/>
      <c r="X61" s="18">
        <v>5</v>
      </c>
    </row>
    <row r="62" spans="1:24" s="10" customFormat="1" ht="15" customHeight="1" x14ac:dyDescent="0.2">
      <c r="A62" s="27"/>
      <c r="B62" s="11" t="s">
        <v>71</v>
      </c>
      <c r="C62" s="11">
        <v>300</v>
      </c>
      <c r="D62" s="12">
        <v>60</v>
      </c>
      <c r="E62" s="13">
        <v>30</v>
      </c>
      <c r="F62" s="12">
        <v>42</v>
      </c>
      <c r="G62" s="33"/>
      <c r="H62" s="34"/>
      <c r="I62" s="13">
        <f t="shared" si="1"/>
        <v>300</v>
      </c>
      <c r="J62" s="11">
        <v>130</v>
      </c>
      <c r="K62" s="11">
        <v>0</v>
      </c>
      <c r="L62" s="11">
        <v>30</v>
      </c>
      <c r="M62" s="11">
        <v>0</v>
      </c>
      <c r="N62" s="11">
        <v>0</v>
      </c>
      <c r="O62" s="13">
        <v>10</v>
      </c>
      <c r="P62" s="13">
        <v>13</v>
      </c>
      <c r="Q62" s="13">
        <v>13</v>
      </c>
      <c r="R62" s="12">
        <v>0.3</v>
      </c>
      <c r="S62" s="12">
        <v>0.2</v>
      </c>
      <c r="T62" s="12">
        <v>0.6</v>
      </c>
      <c r="U62" s="12">
        <v>0.1</v>
      </c>
      <c r="V62" s="11"/>
      <c r="W62" s="11"/>
      <c r="X62" s="19">
        <v>5</v>
      </c>
    </row>
    <row r="63" spans="1:24" s="10" customFormat="1" ht="15" customHeight="1" x14ac:dyDescent="0.2">
      <c r="A63" s="27">
        <v>1</v>
      </c>
      <c r="B63" s="11" t="s">
        <v>72</v>
      </c>
      <c r="C63" s="11">
        <v>150</v>
      </c>
      <c r="D63" s="12">
        <v>15</v>
      </c>
      <c r="E63" s="13">
        <v>30</v>
      </c>
      <c r="F63" s="12">
        <v>10.5</v>
      </c>
      <c r="G63" s="33"/>
      <c r="H63" s="34"/>
      <c r="I63" s="13">
        <f t="shared" si="1"/>
        <v>150</v>
      </c>
      <c r="J63" s="11">
        <v>125</v>
      </c>
      <c r="K63" s="11">
        <v>0</v>
      </c>
      <c r="L63" s="11">
        <v>30</v>
      </c>
      <c r="M63" s="11">
        <v>0</v>
      </c>
      <c r="N63" s="11">
        <v>0</v>
      </c>
      <c r="O63" s="13">
        <v>10</v>
      </c>
      <c r="P63" s="13">
        <v>12.5</v>
      </c>
      <c r="Q63" s="13">
        <v>12.5</v>
      </c>
      <c r="R63" s="12">
        <v>0.55000000000000004</v>
      </c>
      <c r="S63" s="12">
        <v>0.16</v>
      </c>
      <c r="T63" s="12">
        <v>0.88</v>
      </c>
      <c r="U63" s="12">
        <v>0.04</v>
      </c>
      <c r="V63" s="11"/>
      <c r="W63" s="11"/>
      <c r="X63" s="19">
        <v>10</v>
      </c>
    </row>
    <row r="64" spans="1:24" s="10" customFormat="1" ht="15" customHeight="1" x14ac:dyDescent="0.2">
      <c r="A64" s="27"/>
      <c r="B64" s="11" t="s">
        <v>73</v>
      </c>
      <c r="C64" s="11">
        <v>40</v>
      </c>
      <c r="D64" s="12">
        <v>3</v>
      </c>
      <c r="E64" s="13">
        <v>30</v>
      </c>
      <c r="F64" s="12">
        <v>2.1</v>
      </c>
      <c r="G64" s="33"/>
      <c r="H64" s="34"/>
      <c r="I64" s="13">
        <f t="shared" si="1"/>
        <v>40</v>
      </c>
      <c r="J64" s="11">
        <v>120</v>
      </c>
      <c r="K64" s="11">
        <v>0</v>
      </c>
      <c r="L64" s="11">
        <v>60</v>
      </c>
      <c r="M64" s="11">
        <v>0</v>
      </c>
      <c r="N64" s="11">
        <v>0</v>
      </c>
      <c r="O64" s="13">
        <v>10</v>
      </c>
      <c r="P64" s="13">
        <v>12</v>
      </c>
      <c r="Q64" s="13">
        <v>12</v>
      </c>
      <c r="R64" s="12">
        <v>2.5074999999999998</v>
      </c>
      <c r="S64" s="12">
        <v>1.22</v>
      </c>
      <c r="T64" s="12">
        <v>3.7424999999999997</v>
      </c>
      <c r="U64" s="12">
        <v>0.65999999999999992</v>
      </c>
      <c r="V64" s="11"/>
      <c r="W64" s="18"/>
      <c r="X64" s="19">
        <v>5</v>
      </c>
    </row>
    <row r="65" spans="1:24" s="10" customFormat="1" ht="15" customHeight="1" x14ac:dyDescent="0.2">
      <c r="A65" s="27"/>
      <c r="B65" s="11" t="s">
        <v>74</v>
      </c>
      <c r="C65" s="11">
        <v>40</v>
      </c>
      <c r="D65" s="12">
        <v>3</v>
      </c>
      <c r="E65" s="13">
        <v>30</v>
      </c>
      <c r="F65" s="12">
        <v>2.1</v>
      </c>
      <c r="G65" s="33"/>
      <c r="H65" s="34"/>
      <c r="I65" s="13">
        <f t="shared" si="1"/>
        <v>40</v>
      </c>
      <c r="J65" s="11">
        <v>120</v>
      </c>
      <c r="K65" s="11">
        <v>0</v>
      </c>
      <c r="L65" s="11">
        <v>60</v>
      </c>
      <c r="M65" s="11">
        <v>0</v>
      </c>
      <c r="N65" s="11">
        <v>0</v>
      </c>
      <c r="O65" s="13">
        <v>10</v>
      </c>
      <c r="P65" s="13">
        <v>12</v>
      </c>
      <c r="Q65" s="13">
        <v>12</v>
      </c>
      <c r="R65" s="12">
        <v>1.5</v>
      </c>
      <c r="S65" s="12">
        <v>0.83</v>
      </c>
      <c r="T65" s="12">
        <v>0.59</v>
      </c>
      <c r="U65" s="12">
        <v>0.27</v>
      </c>
      <c r="V65" s="18"/>
      <c r="W65" s="18">
        <v>3.3</v>
      </c>
      <c r="X65" s="19">
        <v>5</v>
      </c>
    </row>
    <row r="66" spans="1:24" s="10" customFormat="1" ht="15" customHeight="1" x14ac:dyDescent="0.2">
      <c r="A66" s="32"/>
      <c r="B66" s="11" t="s">
        <v>75</v>
      </c>
      <c r="C66" s="15">
        <v>150</v>
      </c>
      <c r="D66" s="12">
        <v>25</v>
      </c>
      <c r="E66" s="13">
        <v>30</v>
      </c>
      <c r="F66" s="12">
        <v>17.5</v>
      </c>
      <c r="G66" s="33"/>
      <c r="H66" s="34"/>
      <c r="I66" s="13">
        <f t="shared" ref="I66:I82" si="2">IF(AND(G66="",H66=""),C66,IF(G66="",D66-(D66*H66/100),100*G66*C66/D66/(100-H66)))</f>
        <v>150</v>
      </c>
      <c r="J66" s="15">
        <v>190</v>
      </c>
      <c r="K66" s="11">
        <v>0</v>
      </c>
      <c r="L66" s="15">
        <v>60</v>
      </c>
      <c r="M66" s="15">
        <v>0</v>
      </c>
      <c r="N66" s="15">
        <v>0</v>
      </c>
      <c r="O66" s="13">
        <v>10</v>
      </c>
      <c r="P66" s="13">
        <v>19</v>
      </c>
      <c r="Q66" s="13">
        <v>19</v>
      </c>
      <c r="R66" s="12">
        <v>1</v>
      </c>
      <c r="S66" s="12">
        <v>0.23</v>
      </c>
      <c r="T66" s="12">
        <v>1.08</v>
      </c>
      <c r="U66" s="12">
        <v>0.13</v>
      </c>
      <c r="V66" s="18"/>
      <c r="W66" s="18"/>
      <c r="X66" s="18">
        <v>6</v>
      </c>
    </row>
    <row r="67" spans="1:24" s="10" customFormat="1" ht="15" customHeight="1" x14ac:dyDescent="0.2">
      <c r="A67" s="27"/>
      <c r="B67" s="11" t="s">
        <v>76</v>
      </c>
      <c r="C67" s="15">
        <v>220</v>
      </c>
      <c r="D67" s="12">
        <v>44</v>
      </c>
      <c r="E67" s="13">
        <v>30</v>
      </c>
      <c r="F67" s="12">
        <v>30.8</v>
      </c>
      <c r="G67" s="33"/>
      <c r="H67" s="34"/>
      <c r="I67" s="13">
        <f t="shared" si="2"/>
        <v>220</v>
      </c>
      <c r="J67" s="15">
        <v>135</v>
      </c>
      <c r="K67" s="11">
        <v>0</v>
      </c>
      <c r="L67" s="15">
        <v>60</v>
      </c>
      <c r="M67" s="15">
        <v>0</v>
      </c>
      <c r="N67" s="15">
        <v>0</v>
      </c>
      <c r="O67" s="13">
        <v>10</v>
      </c>
      <c r="P67" s="13">
        <v>13.5</v>
      </c>
      <c r="Q67" s="13">
        <v>13.5</v>
      </c>
      <c r="R67" s="12">
        <v>0.52</v>
      </c>
      <c r="S67" s="12">
        <v>0.08</v>
      </c>
      <c r="T67" s="12">
        <v>0.41</v>
      </c>
      <c r="U67" s="12">
        <v>7.0000000000000007E-2</v>
      </c>
      <c r="V67" s="18"/>
      <c r="W67" s="18"/>
      <c r="X67" s="19">
        <v>5</v>
      </c>
    </row>
    <row r="68" spans="1:24" s="10" customFormat="1" ht="15" customHeight="1" x14ac:dyDescent="0.2">
      <c r="A68" s="27"/>
      <c r="B68" s="11" t="s">
        <v>77</v>
      </c>
      <c r="C68" s="15">
        <v>480</v>
      </c>
      <c r="D68" s="12">
        <v>96</v>
      </c>
      <c r="E68" s="13">
        <v>30</v>
      </c>
      <c r="F68" s="12">
        <v>67.2</v>
      </c>
      <c r="G68" s="33"/>
      <c r="H68" s="34"/>
      <c r="I68" s="13">
        <f t="shared" si="2"/>
        <v>480</v>
      </c>
      <c r="J68" s="15">
        <v>195</v>
      </c>
      <c r="K68" s="11">
        <v>0</v>
      </c>
      <c r="L68" s="15">
        <v>60</v>
      </c>
      <c r="M68" s="15">
        <v>0</v>
      </c>
      <c r="N68" s="15">
        <v>0</v>
      </c>
      <c r="O68" s="13">
        <v>10</v>
      </c>
      <c r="P68" s="13">
        <v>19.5</v>
      </c>
      <c r="Q68" s="13">
        <v>19.5</v>
      </c>
      <c r="R68" s="12">
        <v>0.36</v>
      </c>
      <c r="S68" s="12">
        <v>0.05</v>
      </c>
      <c r="T68" s="12">
        <v>0.26</v>
      </c>
      <c r="U68" s="12">
        <v>7.0000000000000007E-2</v>
      </c>
      <c r="V68" s="18"/>
      <c r="W68" s="18"/>
      <c r="X68" s="19">
        <v>10</v>
      </c>
    </row>
    <row r="69" spans="1:24" s="10" customFormat="1" ht="15" customHeight="1" x14ac:dyDescent="0.2">
      <c r="A69" s="27">
        <v>1</v>
      </c>
      <c r="B69" s="11" t="s">
        <v>78</v>
      </c>
      <c r="C69" s="11">
        <v>300</v>
      </c>
      <c r="D69" s="12">
        <v>46</v>
      </c>
      <c r="E69" s="13">
        <v>30</v>
      </c>
      <c r="F69" s="12">
        <v>32.200000000000003</v>
      </c>
      <c r="G69" s="33"/>
      <c r="H69" s="34"/>
      <c r="I69" s="13">
        <f t="shared" si="2"/>
        <v>300</v>
      </c>
      <c r="J69" s="11">
        <v>155</v>
      </c>
      <c r="K69" s="11">
        <v>0</v>
      </c>
      <c r="L69" s="11">
        <v>30</v>
      </c>
      <c r="M69" s="11">
        <v>0</v>
      </c>
      <c r="N69" s="11">
        <v>0</v>
      </c>
      <c r="O69" s="13">
        <v>10</v>
      </c>
      <c r="P69" s="13">
        <v>15.5</v>
      </c>
      <c r="Q69" s="13">
        <v>15.5</v>
      </c>
      <c r="R69" s="12">
        <v>0.38</v>
      </c>
      <c r="S69" s="12">
        <v>0.14000000000000001</v>
      </c>
      <c r="T69" s="12">
        <v>0.53</v>
      </c>
      <c r="U69" s="12">
        <v>0.1</v>
      </c>
      <c r="V69" s="11"/>
      <c r="W69" s="18"/>
      <c r="X69" s="19">
        <v>5</v>
      </c>
    </row>
    <row r="70" spans="1:24" s="10" customFormat="1" ht="15" customHeight="1" x14ac:dyDescent="0.2">
      <c r="A70" s="27"/>
      <c r="B70" s="11" t="s">
        <v>79</v>
      </c>
      <c r="C70" s="11">
        <v>300</v>
      </c>
      <c r="D70" s="12">
        <v>60</v>
      </c>
      <c r="E70" s="13">
        <v>30</v>
      </c>
      <c r="F70" s="12">
        <v>42</v>
      </c>
      <c r="G70" s="33"/>
      <c r="H70" s="34"/>
      <c r="I70" s="13">
        <f t="shared" si="2"/>
        <v>300</v>
      </c>
      <c r="J70" s="11">
        <v>150</v>
      </c>
      <c r="K70" s="11">
        <v>0</v>
      </c>
      <c r="L70" s="11">
        <v>60</v>
      </c>
      <c r="M70" s="11">
        <v>0</v>
      </c>
      <c r="N70" s="11">
        <v>0</v>
      </c>
      <c r="O70" s="13">
        <v>10</v>
      </c>
      <c r="P70" s="13">
        <v>15</v>
      </c>
      <c r="Q70" s="13">
        <v>15</v>
      </c>
      <c r="R70" s="12">
        <v>0.44</v>
      </c>
      <c r="S70" s="12">
        <v>0.17</v>
      </c>
      <c r="T70" s="12">
        <v>0.63</v>
      </c>
      <c r="U70" s="12">
        <v>0.12</v>
      </c>
      <c r="V70" s="35">
        <v>0.46</v>
      </c>
      <c r="W70" s="18"/>
      <c r="X70" s="19">
        <v>5</v>
      </c>
    </row>
    <row r="71" spans="1:24" s="10" customFormat="1" ht="15" customHeight="1" x14ac:dyDescent="0.2">
      <c r="A71" s="27"/>
      <c r="B71" s="11" t="s">
        <v>80</v>
      </c>
      <c r="C71" s="11">
        <v>150</v>
      </c>
      <c r="D71" s="12">
        <v>5</v>
      </c>
      <c r="E71" s="13">
        <v>30</v>
      </c>
      <c r="F71" s="12">
        <v>3.5</v>
      </c>
      <c r="G71" s="33"/>
      <c r="H71" s="34"/>
      <c r="I71" s="13">
        <f t="shared" si="2"/>
        <v>150</v>
      </c>
      <c r="J71" s="11">
        <v>120</v>
      </c>
      <c r="K71" s="11">
        <v>0</v>
      </c>
      <c r="L71" s="11">
        <v>30</v>
      </c>
      <c r="M71" s="11">
        <v>0</v>
      </c>
      <c r="N71" s="11">
        <v>0</v>
      </c>
      <c r="O71" s="13">
        <v>10</v>
      </c>
      <c r="P71" s="13">
        <v>12</v>
      </c>
      <c r="Q71" s="13">
        <v>12</v>
      </c>
      <c r="R71" s="12">
        <v>0.53</v>
      </c>
      <c r="S71" s="12">
        <v>0.26</v>
      </c>
      <c r="T71" s="12">
        <v>0.75</v>
      </c>
      <c r="U71" s="12">
        <v>0.05</v>
      </c>
      <c r="V71" s="35"/>
      <c r="W71" s="18"/>
      <c r="X71" s="19">
        <v>10</v>
      </c>
    </row>
    <row r="72" spans="1:24" s="10" customFormat="1" ht="15" customHeight="1" x14ac:dyDescent="0.2">
      <c r="A72" s="32"/>
      <c r="B72" s="11" t="s">
        <v>81</v>
      </c>
      <c r="C72" s="15">
        <v>55</v>
      </c>
      <c r="D72" s="12">
        <v>11</v>
      </c>
      <c r="E72" s="13">
        <v>10</v>
      </c>
      <c r="F72" s="12">
        <v>9.9</v>
      </c>
      <c r="G72" s="33"/>
      <c r="H72" s="34"/>
      <c r="I72" s="13">
        <f t="shared" si="2"/>
        <v>55</v>
      </c>
      <c r="J72" s="15">
        <v>75</v>
      </c>
      <c r="K72" s="11">
        <v>0</v>
      </c>
      <c r="L72" s="15">
        <v>60</v>
      </c>
      <c r="M72" s="15">
        <v>0</v>
      </c>
      <c r="N72" s="15">
        <v>0</v>
      </c>
      <c r="O72" s="13">
        <v>10</v>
      </c>
      <c r="P72" s="13">
        <v>4</v>
      </c>
      <c r="Q72" s="13">
        <v>4</v>
      </c>
      <c r="R72" s="12">
        <v>0.6</v>
      </c>
      <c r="S72" s="12">
        <v>0.2</v>
      </c>
      <c r="T72" s="12">
        <v>1</v>
      </c>
      <c r="U72" s="12">
        <v>0.1</v>
      </c>
      <c r="V72" s="18"/>
      <c r="W72" s="18"/>
      <c r="X72" s="18">
        <v>5</v>
      </c>
    </row>
    <row r="73" spans="1:24" s="10" customFormat="1" ht="15" customHeight="1" x14ac:dyDescent="0.2">
      <c r="A73" s="32"/>
      <c r="B73" s="11" t="s">
        <v>82</v>
      </c>
      <c r="C73" s="15">
        <v>6</v>
      </c>
      <c r="D73" s="12">
        <v>2</v>
      </c>
      <c r="E73" s="13">
        <v>30</v>
      </c>
      <c r="F73" s="12">
        <v>1.4</v>
      </c>
      <c r="G73" s="33"/>
      <c r="H73" s="34"/>
      <c r="I73" s="13">
        <f t="shared" si="2"/>
        <v>6</v>
      </c>
      <c r="J73" s="15">
        <v>25</v>
      </c>
      <c r="K73" s="11">
        <v>0</v>
      </c>
      <c r="L73" s="15">
        <v>30</v>
      </c>
      <c r="M73" s="15">
        <v>0</v>
      </c>
      <c r="N73" s="15">
        <v>0</v>
      </c>
      <c r="O73" s="13">
        <v>10</v>
      </c>
      <c r="P73" s="13">
        <v>1</v>
      </c>
      <c r="Q73" s="13">
        <v>1</v>
      </c>
      <c r="R73" s="12">
        <v>0.79</v>
      </c>
      <c r="S73" s="12">
        <v>0.24</v>
      </c>
      <c r="T73" s="12">
        <v>0.79</v>
      </c>
      <c r="U73" s="12">
        <v>0.09</v>
      </c>
      <c r="V73" s="18"/>
      <c r="W73" s="18"/>
      <c r="X73" s="18">
        <v>3</v>
      </c>
    </row>
    <row r="74" spans="1:24" s="10" customFormat="1" ht="15" customHeight="1" x14ac:dyDescent="0.2">
      <c r="A74" s="27">
        <v>1</v>
      </c>
      <c r="B74" s="11" t="s">
        <v>83</v>
      </c>
      <c r="C74" s="11">
        <v>210</v>
      </c>
      <c r="D74" s="12">
        <v>42</v>
      </c>
      <c r="E74" s="13">
        <v>30</v>
      </c>
      <c r="F74" s="12">
        <v>29.4</v>
      </c>
      <c r="G74" s="33"/>
      <c r="H74" s="34"/>
      <c r="I74" s="13">
        <f t="shared" si="2"/>
        <v>210</v>
      </c>
      <c r="J74" s="11">
        <v>165</v>
      </c>
      <c r="K74" s="11">
        <v>0</v>
      </c>
      <c r="L74" s="11">
        <v>60</v>
      </c>
      <c r="M74" s="11">
        <v>0</v>
      </c>
      <c r="N74" s="11">
        <v>0</v>
      </c>
      <c r="O74" s="13">
        <v>10</v>
      </c>
      <c r="P74" s="13">
        <v>16.5</v>
      </c>
      <c r="Q74" s="13">
        <v>16.5</v>
      </c>
      <c r="R74" s="12">
        <v>0.6</v>
      </c>
      <c r="S74" s="12">
        <v>0.21</v>
      </c>
      <c r="T74" s="12">
        <v>0.77</v>
      </c>
      <c r="U74" s="12">
        <v>0.05</v>
      </c>
      <c r="V74" s="35"/>
      <c r="W74" s="18"/>
      <c r="X74" s="19">
        <v>5</v>
      </c>
    </row>
    <row r="75" spans="1:24" s="10" customFormat="1" ht="15" customHeight="1" x14ac:dyDescent="0.2">
      <c r="A75" s="32"/>
      <c r="B75" s="11" t="s">
        <v>84</v>
      </c>
      <c r="C75" s="15">
        <v>115</v>
      </c>
      <c r="D75" s="12">
        <v>38.333333333333336</v>
      </c>
      <c r="E75" s="13">
        <v>10</v>
      </c>
      <c r="F75" s="12">
        <v>34.5</v>
      </c>
      <c r="G75" s="33"/>
      <c r="H75" s="34"/>
      <c r="I75" s="13">
        <f t="shared" si="2"/>
        <v>115</v>
      </c>
      <c r="J75" s="15">
        <v>110</v>
      </c>
      <c r="K75" s="11">
        <v>0</v>
      </c>
      <c r="L75" s="15">
        <v>60</v>
      </c>
      <c r="M75" s="15">
        <v>0</v>
      </c>
      <c r="N75" s="15">
        <v>0</v>
      </c>
      <c r="O75" s="13">
        <v>10</v>
      </c>
      <c r="P75" s="13">
        <v>6</v>
      </c>
      <c r="Q75" s="13">
        <v>6</v>
      </c>
      <c r="R75" s="12">
        <v>0.59</v>
      </c>
      <c r="S75" s="12">
        <v>0.22</v>
      </c>
      <c r="T75" s="12">
        <v>0.83</v>
      </c>
      <c r="U75" s="12">
        <v>0.09</v>
      </c>
      <c r="V75" s="18"/>
      <c r="W75" s="18"/>
      <c r="X75" s="18">
        <v>3</v>
      </c>
    </row>
    <row r="76" spans="1:24" s="10" customFormat="1" ht="15" customHeight="1" x14ac:dyDescent="0.2">
      <c r="A76" s="32"/>
      <c r="B76" s="11" t="s">
        <v>85</v>
      </c>
      <c r="C76" s="15">
        <v>420</v>
      </c>
      <c r="D76" s="12">
        <v>42</v>
      </c>
      <c r="E76" s="13">
        <v>30</v>
      </c>
      <c r="F76" s="12">
        <v>29.4</v>
      </c>
      <c r="G76" s="33"/>
      <c r="H76" s="34"/>
      <c r="I76" s="13">
        <f t="shared" si="2"/>
        <v>420</v>
      </c>
      <c r="J76" s="15">
        <v>200</v>
      </c>
      <c r="K76" s="11">
        <v>0</v>
      </c>
      <c r="L76" s="15">
        <v>60</v>
      </c>
      <c r="M76" s="15">
        <v>0</v>
      </c>
      <c r="N76" s="15">
        <v>0</v>
      </c>
      <c r="O76" s="13">
        <v>10</v>
      </c>
      <c r="P76" s="13">
        <v>20</v>
      </c>
      <c r="Q76" s="13">
        <v>20</v>
      </c>
      <c r="R76" s="12">
        <v>0.2</v>
      </c>
      <c r="S76" s="12">
        <v>7.0000000000000007E-2</v>
      </c>
      <c r="T76" s="12">
        <v>0.63</v>
      </c>
      <c r="U76" s="12">
        <v>0.05</v>
      </c>
      <c r="V76" s="18"/>
      <c r="W76" s="18"/>
      <c r="X76" s="18">
        <v>10</v>
      </c>
    </row>
    <row r="77" spans="1:24" s="10" customFormat="1" ht="15" customHeight="1" x14ac:dyDescent="0.2">
      <c r="A77" s="27"/>
      <c r="B77" s="11" t="s">
        <v>86</v>
      </c>
      <c r="C77" s="11">
        <v>200</v>
      </c>
      <c r="D77" s="12">
        <v>40</v>
      </c>
      <c r="E77" s="13">
        <v>30</v>
      </c>
      <c r="F77" s="12">
        <v>28</v>
      </c>
      <c r="G77" s="33"/>
      <c r="H77" s="34"/>
      <c r="I77" s="13">
        <f t="shared" si="2"/>
        <v>200</v>
      </c>
      <c r="J77" s="11">
        <v>145</v>
      </c>
      <c r="K77" s="11">
        <v>0</v>
      </c>
      <c r="L77" s="11">
        <v>60</v>
      </c>
      <c r="M77" s="11">
        <v>0</v>
      </c>
      <c r="N77" s="11">
        <v>0</v>
      </c>
      <c r="O77" s="13">
        <v>10</v>
      </c>
      <c r="P77" s="13">
        <v>15</v>
      </c>
      <c r="Q77" s="13">
        <v>15</v>
      </c>
      <c r="R77" s="12">
        <v>0.53</v>
      </c>
      <c r="S77" s="12">
        <v>0.2</v>
      </c>
      <c r="T77" s="12">
        <v>0.6</v>
      </c>
      <c r="U77" s="12">
        <v>7.0000000000000007E-2</v>
      </c>
      <c r="V77" s="14"/>
      <c r="W77" s="36"/>
      <c r="X77" s="19">
        <v>5</v>
      </c>
    </row>
    <row r="78" spans="1:24" s="10" customFormat="1" ht="15" customHeight="1" x14ac:dyDescent="0.2">
      <c r="A78" s="27">
        <v>1</v>
      </c>
      <c r="B78" s="11" t="s">
        <v>87</v>
      </c>
      <c r="C78" s="11">
        <v>45</v>
      </c>
      <c r="D78" s="12">
        <v>12</v>
      </c>
      <c r="E78" s="13">
        <v>30</v>
      </c>
      <c r="F78" s="12">
        <v>8.4</v>
      </c>
      <c r="G78" s="33"/>
      <c r="H78" s="34"/>
      <c r="I78" s="13">
        <f t="shared" si="2"/>
        <v>45</v>
      </c>
      <c r="J78" s="11">
        <v>75</v>
      </c>
      <c r="K78" s="11">
        <v>0</v>
      </c>
      <c r="L78" s="11">
        <v>60</v>
      </c>
      <c r="M78" s="11">
        <v>0</v>
      </c>
      <c r="N78" s="11">
        <v>0</v>
      </c>
      <c r="O78" s="13">
        <v>10</v>
      </c>
      <c r="P78" s="13">
        <v>4</v>
      </c>
      <c r="Q78" s="13">
        <v>4</v>
      </c>
      <c r="R78" s="12">
        <v>0.76666666666666672</v>
      </c>
      <c r="S78" s="12">
        <v>0.32999999999999996</v>
      </c>
      <c r="T78" s="12">
        <f>(0.54*45+0.53*60)/45</f>
        <v>1.2466666666666666</v>
      </c>
      <c r="U78" s="12">
        <v>2.3333333333333334E-2</v>
      </c>
      <c r="V78" s="35"/>
      <c r="W78" s="18"/>
      <c r="X78" s="19">
        <v>5</v>
      </c>
    </row>
    <row r="79" spans="1:24" s="10" customFormat="1" ht="15" customHeight="1" x14ac:dyDescent="0.2">
      <c r="A79" s="27"/>
      <c r="B79" s="11" t="s">
        <v>88</v>
      </c>
      <c r="C79" s="11">
        <v>45</v>
      </c>
      <c r="D79" s="12">
        <v>12</v>
      </c>
      <c r="E79" s="13">
        <v>30</v>
      </c>
      <c r="F79" s="12">
        <v>8.4</v>
      </c>
      <c r="G79" s="33"/>
      <c r="H79" s="34"/>
      <c r="I79" s="13">
        <f t="shared" si="2"/>
        <v>45</v>
      </c>
      <c r="J79" s="11">
        <v>75</v>
      </c>
      <c r="K79" s="11">
        <v>0</v>
      </c>
      <c r="L79" s="11">
        <v>60</v>
      </c>
      <c r="M79" s="11">
        <v>0</v>
      </c>
      <c r="N79" s="11">
        <v>0</v>
      </c>
      <c r="O79" s="13">
        <v>10</v>
      </c>
      <c r="P79" s="13">
        <v>4</v>
      </c>
      <c r="Q79" s="13">
        <v>4</v>
      </c>
      <c r="R79" s="12">
        <v>0.42</v>
      </c>
      <c r="S79" s="12">
        <v>0.21</v>
      </c>
      <c r="T79" s="12">
        <v>0.54</v>
      </c>
      <c r="U79" s="12">
        <v>0.01</v>
      </c>
      <c r="V79" s="35"/>
      <c r="W79" s="11"/>
      <c r="X79" s="19">
        <v>6</v>
      </c>
    </row>
    <row r="80" spans="1:24" s="10" customFormat="1" ht="15" customHeight="1" x14ac:dyDescent="0.2">
      <c r="A80" s="27"/>
      <c r="B80" s="11" t="s">
        <v>89</v>
      </c>
      <c r="C80" s="11">
        <v>20</v>
      </c>
      <c r="D80" s="12">
        <v>4</v>
      </c>
      <c r="E80" s="13">
        <v>30</v>
      </c>
      <c r="F80" s="12">
        <v>2.8</v>
      </c>
      <c r="G80" s="33"/>
      <c r="H80" s="34"/>
      <c r="I80" s="13">
        <f t="shared" si="2"/>
        <v>20</v>
      </c>
      <c r="J80" s="11">
        <v>65</v>
      </c>
      <c r="K80" s="11">
        <v>0</v>
      </c>
      <c r="L80" s="11">
        <v>60</v>
      </c>
      <c r="M80" s="11">
        <v>0</v>
      </c>
      <c r="N80" s="11">
        <v>0</v>
      </c>
      <c r="O80" s="13">
        <v>10</v>
      </c>
      <c r="P80" s="13">
        <v>3</v>
      </c>
      <c r="Q80" s="13">
        <v>3</v>
      </c>
      <c r="R80" s="12">
        <v>1.2</v>
      </c>
      <c r="S80" s="12">
        <v>0.48</v>
      </c>
      <c r="T80" s="12">
        <f>((0.81*20)+(0.53*60))/20</f>
        <v>2.4</v>
      </c>
      <c r="U80" s="12">
        <v>0.14000000000000001</v>
      </c>
      <c r="V80" s="18"/>
      <c r="W80" s="18"/>
      <c r="X80" s="19">
        <v>5</v>
      </c>
    </row>
    <row r="81" spans="1:24" s="10" customFormat="1" ht="15" customHeight="1" x14ac:dyDescent="0.2">
      <c r="A81" s="27"/>
      <c r="B81" s="11" t="s">
        <v>219</v>
      </c>
      <c r="C81" s="11">
        <v>20</v>
      </c>
      <c r="D81" s="12">
        <v>4</v>
      </c>
      <c r="E81" s="13">
        <v>30</v>
      </c>
      <c r="F81" s="12">
        <v>2.8</v>
      </c>
      <c r="G81" s="33"/>
      <c r="H81" s="34"/>
      <c r="I81" s="13">
        <f t="shared" si="2"/>
        <v>20</v>
      </c>
      <c r="J81" s="11">
        <v>65</v>
      </c>
      <c r="K81" s="11">
        <v>0</v>
      </c>
      <c r="L81" s="11">
        <v>60</v>
      </c>
      <c r="M81" s="11">
        <v>0</v>
      </c>
      <c r="N81" s="11">
        <v>0</v>
      </c>
      <c r="O81" s="13">
        <v>10</v>
      </c>
      <c r="P81" s="13">
        <v>3</v>
      </c>
      <c r="Q81" s="13">
        <v>3</v>
      </c>
      <c r="R81" s="12">
        <v>0.42</v>
      </c>
      <c r="S81" s="12">
        <v>0.21</v>
      </c>
      <c r="T81" s="12">
        <v>0.81</v>
      </c>
      <c r="U81" s="12">
        <v>0.11</v>
      </c>
      <c r="V81" s="18"/>
      <c r="W81" s="18"/>
      <c r="X81" s="19">
        <v>5</v>
      </c>
    </row>
    <row r="82" spans="1:24" s="10" customFormat="1" ht="15" customHeight="1" x14ac:dyDescent="0.2">
      <c r="A82" s="27"/>
      <c r="B82" s="11" t="s">
        <v>90</v>
      </c>
      <c r="C82" s="11">
        <v>185</v>
      </c>
      <c r="D82" s="12">
        <v>15</v>
      </c>
      <c r="E82" s="13">
        <v>30</v>
      </c>
      <c r="F82" s="12">
        <v>10.5</v>
      </c>
      <c r="G82" s="33"/>
      <c r="H82" s="34"/>
      <c r="I82" s="13">
        <f t="shared" si="2"/>
        <v>185</v>
      </c>
      <c r="J82" s="11">
        <v>135</v>
      </c>
      <c r="K82" s="11">
        <v>0</v>
      </c>
      <c r="L82" s="11">
        <v>30</v>
      </c>
      <c r="M82" s="11">
        <v>0</v>
      </c>
      <c r="N82" s="11">
        <v>0</v>
      </c>
      <c r="O82" s="13">
        <v>10</v>
      </c>
      <c r="P82" s="13">
        <v>13.5</v>
      </c>
      <c r="Q82" s="13">
        <v>13.5</v>
      </c>
      <c r="R82" s="12">
        <v>0.51</v>
      </c>
      <c r="S82" s="12">
        <v>0.16</v>
      </c>
      <c r="T82" s="12">
        <v>0.7</v>
      </c>
      <c r="U82" s="12">
        <v>0.14000000000000001</v>
      </c>
      <c r="V82" s="35"/>
      <c r="W82" s="11"/>
      <c r="X82" s="19">
        <v>7</v>
      </c>
    </row>
    <row r="83" spans="1:24" s="10" customFormat="1" ht="15" customHeight="1" x14ac:dyDescent="0.2">
      <c r="A83" s="32"/>
      <c r="B83" s="11" t="s">
        <v>91</v>
      </c>
      <c r="C83" s="15">
        <v>200</v>
      </c>
      <c r="D83" s="12">
        <v>28.571428571428573</v>
      </c>
      <c r="E83" s="13">
        <v>30</v>
      </c>
      <c r="F83" s="12"/>
      <c r="G83" s="33"/>
      <c r="H83" s="34"/>
      <c r="I83" s="13"/>
      <c r="J83" s="15">
        <v>185</v>
      </c>
      <c r="K83" s="11">
        <v>0</v>
      </c>
      <c r="L83" s="15">
        <v>60</v>
      </c>
      <c r="M83" s="15">
        <v>0</v>
      </c>
      <c r="N83" s="15">
        <v>0</v>
      </c>
      <c r="O83" s="13">
        <v>10</v>
      </c>
      <c r="P83" s="13">
        <v>18.5</v>
      </c>
      <c r="Q83" s="13">
        <v>18.5</v>
      </c>
      <c r="R83" s="12">
        <v>0.57999999999999996</v>
      </c>
      <c r="S83" s="12">
        <v>0.14000000000000001</v>
      </c>
      <c r="T83" s="12">
        <v>0.49</v>
      </c>
      <c r="U83" s="12">
        <v>0.08</v>
      </c>
      <c r="V83" s="18"/>
      <c r="W83" s="18"/>
      <c r="X83" s="18">
        <v>7</v>
      </c>
    </row>
    <row r="84" spans="1:24" s="10" customFormat="1" ht="15" customHeight="1" x14ac:dyDescent="0.2">
      <c r="A84" s="27">
        <v>1</v>
      </c>
      <c r="B84" s="11" t="s">
        <v>92</v>
      </c>
      <c r="C84" s="11">
        <v>190</v>
      </c>
      <c r="D84" s="12">
        <v>20</v>
      </c>
      <c r="E84" s="13">
        <v>30</v>
      </c>
      <c r="F84" s="12">
        <v>14</v>
      </c>
      <c r="G84" s="33"/>
      <c r="H84" s="34"/>
      <c r="I84" s="13">
        <f t="shared" ref="I84:I115" si="3">IF(AND(G84="",H84=""),C84,IF(G84="",D84-(D84*H84/100),100*G84*C84/D84/(100-H84)))</f>
        <v>190</v>
      </c>
      <c r="J84" s="11">
        <v>120</v>
      </c>
      <c r="K84" s="11">
        <v>0</v>
      </c>
      <c r="L84" s="11">
        <v>30</v>
      </c>
      <c r="M84" s="11">
        <v>0</v>
      </c>
      <c r="N84" s="11">
        <v>0</v>
      </c>
      <c r="O84" s="13">
        <v>10</v>
      </c>
      <c r="P84" s="13">
        <v>12</v>
      </c>
      <c r="Q84" s="13">
        <v>12</v>
      </c>
      <c r="R84" s="12">
        <v>0.41</v>
      </c>
      <c r="S84" s="12">
        <v>0.1</v>
      </c>
      <c r="T84" s="12">
        <v>0.7</v>
      </c>
      <c r="U84" s="12">
        <v>0.04</v>
      </c>
      <c r="V84" s="35"/>
      <c r="W84" s="11"/>
      <c r="X84" s="19">
        <v>7</v>
      </c>
    </row>
    <row r="85" spans="1:24" s="10" customFormat="1" ht="15" customHeight="1" x14ac:dyDescent="0.2">
      <c r="A85" s="27"/>
      <c r="B85" s="11" t="s">
        <v>93</v>
      </c>
      <c r="C85" s="11">
        <v>80</v>
      </c>
      <c r="D85" s="12">
        <v>20</v>
      </c>
      <c r="E85" s="13">
        <v>30</v>
      </c>
      <c r="F85" s="12">
        <v>14</v>
      </c>
      <c r="G85" s="33"/>
      <c r="H85" s="34"/>
      <c r="I85" s="13">
        <f t="shared" si="3"/>
        <v>80</v>
      </c>
      <c r="J85" s="11">
        <v>85</v>
      </c>
      <c r="K85" s="11">
        <v>0</v>
      </c>
      <c r="L85" s="11">
        <v>30</v>
      </c>
      <c r="M85" s="11">
        <v>0</v>
      </c>
      <c r="N85" s="11">
        <v>0</v>
      </c>
      <c r="O85" s="13">
        <v>10</v>
      </c>
      <c r="P85" s="13">
        <v>8.5</v>
      </c>
      <c r="Q85" s="13">
        <v>8.5</v>
      </c>
      <c r="R85" s="12">
        <v>0.78</v>
      </c>
      <c r="S85" s="12">
        <v>0.28250000000000003</v>
      </c>
      <c r="T85" s="12">
        <v>0.9375</v>
      </c>
      <c r="U85" s="12">
        <v>0.10500000000000001</v>
      </c>
      <c r="V85" s="35"/>
      <c r="W85" s="18"/>
      <c r="X85" s="19">
        <v>5</v>
      </c>
    </row>
    <row r="86" spans="1:24" s="10" customFormat="1" ht="15" customHeight="1" x14ac:dyDescent="0.2">
      <c r="A86" s="27"/>
      <c r="B86" s="11" t="s">
        <v>94</v>
      </c>
      <c r="C86" s="11">
        <v>80</v>
      </c>
      <c r="D86" s="12">
        <v>20</v>
      </c>
      <c r="E86" s="13">
        <v>30</v>
      </c>
      <c r="F86" s="12">
        <v>14</v>
      </c>
      <c r="G86" s="33"/>
      <c r="H86" s="34"/>
      <c r="I86" s="13">
        <f t="shared" si="3"/>
        <v>80</v>
      </c>
      <c r="J86" s="11">
        <v>85</v>
      </c>
      <c r="K86" s="11">
        <v>0</v>
      </c>
      <c r="L86" s="11">
        <v>30</v>
      </c>
      <c r="M86" s="11">
        <v>0</v>
      </c>
      <c r="N86" s="11">
        <v>0</v>
      </c>
      <c r="O86" s="13">
        <v>10</v>
      </c>
      <c r="P86" s="13">
        <v>8.5</v>
      </c>
      <c r="Q86" s="13">
        <v>8.5</v>
      </c>
      <c r="R86" s="12">
        <v>0.48</v>
      </c>
      <c r="S86" s="12">
        <v>0.17</v>
      </c>
      <c r="T86" s="12">
        <v>0.35</v>
      </c>
      <c r="U86" s="12">
        <v>0.03</v>
      </c>
      <c r="V86" s="18"/>
      <c r="W86" s="18">
        <v>1.3</v>
      </c>
      <c r="X86" s="19">
        <v>5</v>
      </c>
    </row>
    <row r="87" spans="1:24" s="10" customFormat="1" ht="15" customHeight="1" x14ac:dyDescent="0.2">
      <c r="A87" s="27"/>
      <c r="B87" s="11" t="s">
        <v>95</v>
      </c>
      <c r="C87" s="11">
        <v>120</v>
      </c>
      <c r="D87" s="12">
        <v>12</v>
      </c>
      <c r="E87" s="13">
        <v>30</v>
      </c>
      <c r="F87" s="12">
        <v>8.4</v>
      </c>
      <c r="G87" s="33"/>
      <c r="H87" s="34"/>
      <c r="I87" s="13">
        <f t="shared" si="3"/>
        <v>120</v>
      </c>
      <c r="J87" s="11">
        <v>100</v>
      </c>
      <c r="K87" s="11">
        <v>0</v>
      </c>
      <c r="L87" s="11">
        <v>30</v>
      </c>
      <c r="M87" s="11">
        <v>0</v>
      </c>
      <c r="N87" s="11">
        <v>0</v>
      </c>
      <c r="O87" s="13">
        <v>10</v>
      </c>
      <c r="P87" s="13">
        <v>5</v>
      </c>
      <c r="Q87" s="13">
        <v>5</v>
      </c>
      <c r="R87" s="12">
        <v>0.51</v>
      </c>
      <c r="S87" s="12">
        <v>0.14000000000000001</v>
      </c>
      <c r="T87" s="12">
        <v>0.82</v>
      </c>
      <c r="U87" s="12">
        <v>0.08</v>
      </c>
      <c r="V87" s="35"/>
      <c r="W87" s="11"/>
      <c r="X87" s="19">
        <v>10</v>
      </c>
    </row>
    <row r="88" spans="1:24" s="10" customFormat="1" ht="15" customHeight="1" x14ac:dyDescent="0.2">
      <c r="A88" s="27"/>
      <c r="B88" s="11" t="s">
        <v>96</v>
      </c>
      <c r="C88" s="11">
        <v>20</v>
      </c>
      <c r="D88" s="12">
        <v>3</v>
      </c>
      <c r="E88" s="13">
        <v>30</v>
      </c>
      <c r="F88" s="12">
        <v>2.1</v>
      </c>
      <c r="G88" s="33"/>
      <c r="H88" s="34"/>
      <c r="I88" s="13">
        <f t="shared" si="3"/>
        <v>20</v>
      </c>
      <c r="J88" s="11">
        <v>80</v>
      </c>
      <c r="K88" s="11">
        <v>0</v>
      </c>
      <c r="L88" s="11">
        <v>60</v>
      </c>
      <c r="M88" s="11">
        <v>0</v>
      </c>
      <c r="N88" s="11">
        <v>0</v>
      </c>
      <c r="O88" s="13">
        <v>10</v>
      </c>
      <c r="P88" s="13">
        <v>8</v>
      </c>
      <c r="Q88" s="13">
        <v>8</v>
      </c>
      <c r="R88" s="12">
        <v>2.93</v>
      </c>
      <c r="S88" s="12">
        <v>2.15</v>
      </c>
      <c r="T88" s="12">
        <v>6.8</v>
      </c>
      <c r="U88" s="12">
        <v>0.78</v>
      </c>
      <c r="V88" s="35"/>
      <c r="W88" s="18"/>
      <c r="X88" s="19">
        <v>5</v>
      </c>
    </row>
    <row r="89" spans="1:24" s="10" customFormat="1" ht="15" customHeight="1" x14ac:dyDescent="0.2">
      <c r="A89" s="27">
        <v>1</v>
      </c>
      <c r="B89" s="11" t="s">
        <v>97</v>
      </c>
      <c r="C89" s="11">
        <v>20</v>
      </c>
      <c r="D89" s="12">
        <v>3</v>
      </c>
      <c r="E89" s="13">
        <v>30</v>
      </c>
      <c r="F89" s="12">
        <v>2.1</v>
      </c>
      <c r="G89" s="33"/>
      <c r="H89" s="34"/>
      <c r="I89" s="13">
        <f t="shared" si="3"/>
        <v>20</v>
      </c>
      <c r="J89" s="11">
        <v>80</v>
      </c>
      <c r="K89" s="11">
        <v>0</v>
      </c>
      <c r="L89" s="11">
        <v>60</v>
      </c>
      <c r="M89" s="11">
        <v>0</v>
      </c>
      <c r="N89" s="11">
        <v>0</v>
      </c>
      <c r="O89" s="13">
        <v>10</v>
      </c>
      <c r="P89" s="13">
        <v>8</v>
      </c>
      <c r="Q89" s="13">
        <v>8</v>
      </c>
      <c r="R89" s="12">
        <v>1.93</v>
      </c>
      <c r="S89" s="12">
        <v>1.1000000000000001</v>
      </c>
      <c r="T89" s="12">
        <v>1.55</v>
      </c>
      <c r="U89" s="12">
        <v>0.38</v>
      </c>
      <c r="V89" s="18"/>
      <c r="W89" s="18">
        <v>5</v>
      </c>
      <c r="X89" s="19">
        <v>1.5</v>
      </c>
    </row>
    <row r="90" spans="1:24" s="10" customFormat="1" ht="15" customHeight="1" x14ac:dyDescent="0.2">
      <c r="A90" s="32"/>
      <c r="B90" s="11" t="s">
        <v>98</v>
      </c>
      <c r="C90" s="11">
        <v>200</v>
      </c>
      <c r="D90" s="12">
        <v>40</v>
      </c>
      <c r="E90" s="13">
        <v>30</v>
      </c>
      <c r="F90" s="12">
        <v>28</v>
      </c>
      <c r="G90" s="33"/>
      <c r="H90" s="34"/>
      <c r="I90" s="13">
        <f t="shared" si="3"/>
        <v>200</v>
      </c>
      <c r="J90" s="11">
        <v>115</v>
      </c>
      <c r="K90" s="11">
        <v>0</v>
      </c>
      <c r="L90" s="11">
        <v>30</v>
      </c>
      <c r="M90" s="11">
        <v>0</v>
      </c>
      <c r="N90" s="11">
        <v>0</v>
      </c>
      <c r="O90" s="13">
        <v>10</v>
      </c>
      <c r="P90" s="13">
        <v>11.5</v>
      </c>
      <c r="Q90" s="13">
        <v>11.5</v>
      </c>
      <c r="R90" s="12">
        <v>0.37</v>
      </c>
      <c r="S90" s="12">
        <v>0.1</v>
      </c>
      <c r="T90" s="12">
        <v>0.63</v>
      </c>
      <c r="U90" s="12">
        <v>0.05</v>
      </c>
      <c r="V90" s="35"/>
      <c r="W90" s="11"/>
      <c r="X90" s="19">
        <v>5</v>
      </c>
    </row>
    <row r="91" spans="1:24" s="10" customFormat="1" ht="15" customHeight="1" x14ac:dyDescent="0.2">
      <c r="A91" s="27"/>
      <c r="B91" s="11" t="s">
        <v>99</v>
      </c>
      <c r="C91" s="11">
        <v>70</v>
      </c>
      <c r="D91" s="12">
        <v>14</v>
      </c>
      <c r="E91" s="13">
        <v>30</v>
      </c>
      <c r="F91" s="12">
        <v>9.8000000000000007</v>
      </c>
      <c r="G91" s="33"/>
      <c r="H91" s="34"/>
      <c r="I91" s="13">
        <f t="shared" si="3"/>
        <v>70</v>
      </c>
      <c r="J91" s="11">
        <v>160</v>
      </c>
      <c r="K91" s="11">
        <v>0</v>
      </c>
      <c r="L91" s="11">
        <v>30</v>
      </c>
      <c r="M91" s="11">
        <v>0</v>
      </c>
      <c r="N91" s="11">
        <v>0</v>
      </c>
      <c r="O91" s="13">
        <v>10</v>
      </c>
      <c r="P91" s="13">
        <v>16</v>
      </c>
      <c r="Q91" s="13">
        <v>16</v>
      </c>
      <c r="R91" s="12">
        <v>1.74</v>
      </c>
      <c r="S91" s="12">
        <v>0.32</v>
      </c>
      <c r="T91" s="12">
        <v>2.1342857142857143</v>
      </c>
      <c r="U91" s="12">
        <v>0.26428571428571429</v>
      </c>
      <c r="V91" s="35"/>
      <c r="W91" s="18"/>
      <c r="X91" s="19">
        <v>5</v>
      </c>
    </row>
    <row r="92" spans="1:24" s="10" customFormat="1" ht="15" customHeight="1" x14ac:dyDescent="0.2">
      <c r="A92" s="27"/>
      <c r="B92" s="11" t="s">
        <v>100</v>
      </c>
      <c r="C92" s="11">
        <v>70</v>
      </c>
      <c r="D92" s="12">
        <v>14</v>
      </c>
      <c r="E92" s="13">
        <v>30</v>
      </c>
      <c r="F92" s="12">
        <v>9.8000000000000007</v>
      </c>
      <c r="G92" s="33"/>
      <c r="H92" s="34"/>
      <c r="I92" s="13">
        <f t="shared" si="3"/>
        <v>70</v>
      </c>
      <c r="J92" s="11">
        <v>160</v>
      </c>
      <c r="K92" s="11">
        <v>0</v>
      </c>
      <c r="L92" s="11">
        <v>30</v>
      </c>
      <c r="M92" s="11">
        <v>0</v>
      </c>
      <c r="N92" s="11">
        <v>0</v>
      </c>
      <c r="O92" s="13">
        <v>10</v>
      </c>
      <c r="P92" s="13">
        <v>16</v>
      </c>
      <c r="Q92" s="13">
        <v>16</v>
      </c>
      <c r="R92" s="12">
        <v>0.44</v>
      </c>
      <c r="S92" s="12">
        <v>0.19</v>
      </c>
      <c r="T92" s="12">
        <v>0.5</v>
      </c>
      <c r="U92" s="12">
        <v>0.06</v>
      </c>
      <c r="V92" s="18"/>
      <c r="W92" s="18">
        <v>1.9</v>
      </c>
      <c r="X92" s="19">
        <v>5</v>
      </c>
    </row>
    <row r="93" spans="1:24" s="10" customFormat="1" ht="15" customHeight="1" x14ac:dyDescent="0.2">
      <c r="A93" s="32"/>
      <c r="B93" s="11" t="s">
        <v>101</v>
      </c>
      <c r="C93" s="15">
        <v>95</v>
      </c>
      <c r="D93" s="12">
        <v>19</v>
      </c>
      <c r="E93" s="13">
        <v>30</v>
      </c>
      <c r="F93" s="12">
        <v>13.3</v>
      </c>
      <c r="G93" s="33"/>
      <c r="H93" s="34"/>
      <c r="I93" s="13">
        <f t="shared" si="3"/>
        <v>95</v>
      </c>
      <c r="J93" s="15">
        <v>40</v>
      </c>
      <c r="K93" s="11">
        <v>0</v>
      </c>
      <c r="L93" s="15">
        <v>30</v>
      </c>
      <c r="M93" s="15">
        <v>0</v>
      </c>
      <c r="N93" s="15">
        <v>0</v>
      </c>
      <c r="O93" s="13">
        <v>9.5</v>
      </c>
      <c r="P93" s="13">
        <v>2</v>
      </c>
      <c r="Q93" s="13">
        <v>2</v>
      </c>
      <c r="R93" s="12">
        <v>0.22</v>
      </c>
      <c r="S93" s="12">
        <v>0.12</v>
      </c>
      <c r="T93" s="12">
        <v>0.41</v>
      </c>
      <c r="U93" s="12">
        <v>0.1</v>
      </c>
      <c r="V93" s="18"/>
      <c r="W93" s="18">
        <v>3.8</v>
      </c>
      <c r="X93" s="18">
        <v>5</v>
      </c>
    </row>
    <row r="94" spans="1:24" s="10" customFormat="1" ht="15" customHeight="1" x14ac:dyDescent="0.2">
      <c r="A94" s="32"/>
      <c r="B94" s="11" t="s">
        <v>102</v>
      </c>
      <c r="C94" s="15">
        <v>25</v>
      </c>
      <c r="D94" s="12">
        <v>5</v>
      </c>
      <c r="E94" s="13">
        <v>30</v>
      </c>
      <c r="F94" s="12">
        <v>3.5</v>
      </c>
      <c r="G94" s="33"/>
      <c r="H94" s="34"/>
      <c r="I94" s="13">
        <f t="shared" si="3"/>
        <v>25</v>
      </c>
      <c r="J94" s="15">
        <v>30</v>
      </c>
      <c r="K94" s="11">
        <v>0</v>
      </c>
      <c r="L94" s="15">
        <v>30</v>
      </c>
      <c r="M94" s="15">
        <v>0</v>
      </c>
      <c r="N94" s="15">
        <v>0</v>
      </c>
      <c r="O94" s="13">
        <v>10</v>
      </c>
      <c r="P94" s="13">
        <v>2</v>
      </c>
      <c r="Q94" s="13">
        <v>2</v>
      </c>
      <c r="R94" s="12">
        <v>0.46</v>
      </c>
      <c r="S94" s="12">
        <v>0.22</v>
      </c>
      <c r="T94" s="12">
        <v>0.63</v>
      </c>
      <c r="U94" s="12">
        <v>0.09</v>
      </c>
      <c r="V94" s="18"/>
      <c r="W94" s="18">
        <v>3.8</v>
      </c>
      <c r="X94" s="18">
        <v>5</v>
      </c>
    </row>
    <row r="95" spans="1:24" s="10" customFormat="1" ht="15" customHeight="1" x14ac:dyDescent="0.2">
      <c r="A95" s="27"/>
      <c r="B95" s="11" t="s">
        <v>103</v>
      </c>
      <c r="C95" s="11">
        <v>20</v>
      </c>
      <c r="D95" s="12">
        <v>13.333333333333334</v>
      </c>
      <c r="E95" s="13">
        <v>30</v>
      </c>
      <c r="F95" s="12">
        <v>9.3333333333333339</v>
      </c>
      <c r="G95" s="33"/>
      <c r="H95" s="34"/>
      <c r="I95" s="13">
        <f t="shared" si="3"/>
        <v>20</v>
      </c>
      <c r="J95" s="11">
        <v>110</v>
      </c>
      <c r="K95" s="11">
        <v>0</v>
      </c>
      <c r="L95" s="11">
        <v>60</v>
      </c>
      <c r="M95" s="11">
        <v>0</v>
      </c>
      <c r="N95" s="11">
        <v>0</v>
      </c>
      <c r="O95" s="13">
        <v>10</v>
      </c>
      <c r="P95" s="13">
        <v>11</v>
      </c>
      <c r="Q95" s="13">
        <v>11</v>
      </c>
      <c r="R95" s="12">
        <v>4.375</v>
      </c>
      <c r="S95" s="12">
        <v>2.7249999999999996</v>
      </c>
      <c r="T95" s="12">
        <v>9.4250000000000007</v>
      </c>
      <c r="U95" s="12">
        <v>0.98</v>
      </c>
      <c r="V95" s="35"/>
      <c r="W95" s="18"/>
      <c r="X95" s="19">
        <v>1.5</v>
      </c>
    </row>
    <row r="96" spans="1:24" s="10" customFormat="1" ht="15" customHeight="1" x14ac:dyDescent="0.2">
      <c r="A96" s="32"/>
      <c r="B96" s="11" t="s">
        <v>104</v>
      </c>
      <c r="C96" s="11">
        <v>20</v>
      </c>
      <c r="D96" s="12">
        <v>13.333333333333334</v>
      </c>
      <c r="E96" s="13">
        <v>30</v>
      </c>
      <c r="F96" s="12">
        <v>9.3333333333333339</v>
      </c>
      <c r="G96" s="33"/>
      <c r="H96" s="34"/>
      <c r="I96" s="13">
        <f t="shared" si="3"/>
        <v>20</v>
      </c>
      <c r="J96" s="11">
        <v>110</v>
      </c>
      <c r="K96" s="11">
        <v>0</v>
      </c>
      <c r="L96" s="11">
        <v>60</v>
      </c>
      <c r="M96" s="11">
        <v>0</v>
      </c>
      <c r="N96" s="11">
        <v>0</v>
      </c>
      <c r="O96" s="13">
        <v>10</v>
      </c>
      <c r="P96" s="13">
        <v>11</v>
      </c>
      <c r="Q96" s="13">
        <v>11</v>
      </c>
      <c r="R96" s="12">
        <v>2.65</v>
      </c>
      <c r="S96" s="12">
        <v>1.1499999999999999</v>
      </c>
      <c r="T96" s="12">
        <v>1.55</v>
      </c>
      <c r="U96" s="12">
        <v>0.38</v>
      </c>
      <c r="V96" s="18"/>
      <c r="W96" s="18">
        <v>7.5</v>
      </c>
      <c r="X96" s="19">
        <v>1.5</v>
      </c>
    </row>
    <row r="97" spans="1:24" s="10" customFormat="1" ht="15" customHeight="1" x14ac:dyDescent="0.2">
      <c r="A97" s="27"/>
      <c r="B97" s="11" t="s">
        <v>220</v>
      </c>
      <c r="C97" s="11">
        <v>23</v>
      </c>
      <c r="D97" s="12">
        <v>13.333333333333334</v>
      </c>
      <c r="E97" s="13">
        <v>30</v>
      </c>
      <c r="F97" s="12">
        <v>9.3333333333333339</v>
      </c>
      <c r="G97" s="33"/>
      <c r="H97" s="34"/>
      <c r="I97" s="13">
        <f t="shared" si="3"/>
        <v>23</v>
      </c>
      <c r="J97" s="11">
        <v>90</v>
      </c>
      <c r="K97" s="11">
        <v>0</v>
      </c>
      <c r="L97" s="11">
        <v>60</v>
      </c>
      <c r="M97" s="11">
        <v>0</v>
      </c>
      <c r="N97" s="11">
        <v>0</v>
      </c>
      <c r="O97" s="13">
        <v>10</v>
      </c>
      <c r="P97" s="13">
        <v>9</v>
      </c>
      <c r="Q97" s="13">
        <v>9</v>
      </c>
      <c r="R97" s="12">
        <v>4.3499999999999996</v>
      </c>
      <c r="S97" s="12">
        <v>2.7021739130434779</v>
      </c>
      <c r="T97" s="12">
        <v>9.3108695652173914</v>
      </c>
      <c r="U97" s="12">
        <v>0.97130434782608699</v>
      </c>
      <c r="V97" s="35"/>
      <c r="W97" s="18"/>
      <c r="X97" s="19">
        <v>1.5</v>
      </c>
    </row>
    <row r="98" spans="1:24" s="10" customFormat="1" ht="15" customHeight="1" x14ac:dyDescent="0.2">
      <c r="A98" s="27">
        <v>1</v>
      </c>
      <c r="B98" s="11" t="s">
        <v>221</v>
      </c>
      <c r="C98" s="11">
        <v>23</v>
      </c>
      <c r="D98" s="12">
        <v>13.333333333333334</v>
      </c>
      <c r="E98" s="13">
        <v>30</v>
      </c>
      <c r="F98" s="12">
        <v>9.3333333333333339</v>
      </c>
      <c r="G98" s="33"/>
      <c r="H98" s="34"/>
      <c r="I98" s="13">
        <f t="shared" si="3"/>
        <v>23</v>
      </c>
      <c r="J98" s="11">
        <v>90</v>
      </c>
      <c r="K98" s="11">
        <v>0</v>
      </c>
      <c r="L98" s="11">
        <v>60</v>
      </c>
      <c r="M98" s="11">
        <v>0</v>
      </c>
      <c r="N98" s="11">
        <v>0</v>
      </c>
      <c r="O98" s="13">
        <v>10</v>
      </c>
      <c r="P98" s="13">
        <v>9</v>
      </c>
      <c r="Q98" s="13">
        <v>9</v>
      </c>
      <c r="R98" s="12">
        <v>2.65</v>
      </c>
      <c r="S98" s="12">
        <v>1.1499999999999999</v>
      </c>
      <c r="T98" s="12">
        <v>1.55</v>
      </c>
      <c r="U98" s="12">
        <v>0.38</v>
      </c>
      <c r="V98" s="18"/>
      <c r="W98" s="18">
        <v>7.4</v>
      </c>
      <c r="X98" s="19">
        <v>1.5</v>
      </c>
    </row>
    <row r="99" spans="1:24" s="10" customFormat="1" ht="15" customHeight="1" x14ac:dyDescent="0.2">
      <c r="A99" s="32"/>
      <c r="B99" s="11" t="s">
        <v>105</v>
      </c>
      <c r="C99" s="15">
        <v>0</v>
      </c>
      <c r="D99" s="12">
        <v>13.333333333333334</v>
      </c>
      <c r="E99" s="13">
        <v>30</v>
      </c>
      <c r="F99" s="12">
        <v>9.3333333333333339</v>
      </c>
      <c r="G99" s="33"/>
      <c r="H99" s="34"/>
      <c r="I99" s="13">
        <f t="shared" si="3"/>
        <v>0</v>
      </c>
      <c r="J99" s="15">
        <v>50</v>
      </c>
      <c r="K99" s="11">
        <v>0</v>
      </c>
      <c r="L99" s="15">
        <v>60</v>
      </c>
      <c r="M99" s="15">
        <v>0</v>
      </c>
      <c r="N99" s="15">
        <v>0</v>
      </c>
      <c r="O99" s="13">
        <v>10</v>
      </c>
      <c r="P99" s="13">
        <v>3</v>
      </c>
      <c r="Q99" s="13">
        <v>3</v>
      </c>
      <c r="R99" s="12">
        <v>2.65</v>
      </c>
      <c r="S99" s="12">
        <v>1.1499999999999999</v>
      </c>
      <c r="T99" s="12">
        <v>0.55000000000000004</v>
      </c>
      <c r="U99" s="12">
        <v>0.38</v>
      </c>
      <c r="V99" s="18"/>
      <c r="W99" s="18"/>
      <c r="X99" s="18"/>
    </row>
    <row r="100" spans="1:24" s="10" customFormat="1" ht="15" customHeight="1" x14ac:dyDescent="0.2">
      <c r="A100" s="27">
        <v>1</v>
      </c>
      <c r="B100" s="11" t="s">
        <v>106</v>
      </c>
      <c r="C100" s="11">
        <v>25</v>
      </c>
      <c r="D100" s="12">
        <v>5</v>
      </c>
      <c r="E100" s="13">
        <v>30</v>
      </c>
      <c r="F100" s="12">
        <v>3.5</v>
      </c>
      <c r="G100" s="33"/>
      <c r="H100" s="34"/>
      <c r="I100" s="13">
        <f t="shared" si="3"/>
        <v>25</v>
      </c>
      <c r="J100" s="11">
        <v>90</v>
      </c>
      <c r="K100" s="11">
        <v>0</v>
      </c>
      <c r="L100" s="11">
        <v>60</v>
      </c>
      <c r="M100" s="11">
        <v>0</v>
      </c>
      <c r="N100" s="11">
        <v>0</v>
      </c>
      <c r="O100" s="13">
        <v>10</v>
      </c>
      <c r="P100" s="13">
        <v>9</v>
      </c>
      <c r="Q100" s="13">
        <v>9</v>
      </c>
      <c r="R100" s="12">
        <v>0.51</v>
      </c>
      <c r="S100" s="12">
        <v>0.13</v>
      </c>
      <c r="T100" s="12">
        <v>0.77</v>
      </c>
      <c r="U100" s="12">
        <v>0.15</v>
      </c>
      <c r="V100" s="35"/>
      <c r="W100" s="18">
        <v>4.5999999999999996</v>
      </c>
      <c r="X100" s="19">
        <v>5</v>
      </c>
    </row>
    <row r="101" spans="1:24" s="10" customFormat="1" ht="15" customHeight="1" x14ac:dyDescent="0.2">
      <c r="A101" s="27"/>
      <c r="B101" s="11" t="s">
        <v>107</v>
      </c>
      <c r="C101" s="11">
        <v>550</v>
      </c>
      <c r="D101" s="12">
        <v>55</v>
      </c>
      <c r="E101" s="13">
        <v>30</v>
      </c>
      <c r="F101" s="12">
        <v>38.5</v>
      </c>
      <c r="G101" s="33"/>
      <c r="H101" s="34"/>
      <c r="I101" s="13">
        <f t="shared" si="3"/>
        <v>550</v>
      </c>
      <c r="J101" s="11">
        <v>245</v>
      </c>
      <c r="K101" s="11">
        <v>0</v>
      </c>
      <c r="L101" s="11">
        <v>60</v>
      </c>
      <c r="M101" s="11">
        <v>0</v>
      </c>
      <c r="N101" s="11">
        <v>0</v>
      </c>
      <c r="O101" s="13">
        <v>10</v>
      </c>
      <c r="P101" s="13">
        <v>25</v>
      </c>
      <c r="Q101" s="13">
        <v>25</v>
      </c>
      <c r="R101" s="12">
        <v>0.37</v>
      </c>
      <c r="S101" s="12">
        <v>0.11</v>
      </c>
      <c r="T101" s="12">
        <v>0.5</v>
      </c>
      <c r="U101" s="12">
        <v>0.06</v>
      </c>
      <c r="V101" s="35"/>
      <c r="W101" s="18">
        <v>0.2</v>
      </c>
      <c r="X101" s="19">
        <v>10</v>
      </c>
    </row>
    <row r="102" spans="1:24" s="10" customFormat="1" ht="15" customHeight="1" x14ac:dyDescent="0.2">
      <c r="A102" s="27">
        <v>1</v>
      </c>
      <c r="B102" s="11" t="s">
        <v>108</v>
      </c>
      <c r="C102" s="11">
        <v>550</v>
      </c>
      <c r="D102" s="12">
        <v>110</v>
      </c>
      <c r="E102" s="13">
        <v>30</v>
      </c>
      <c r="F102" s="12">
        <v>77</v>
      </c>
      <c r="G102" s="33"/>
      <c r="H102" s="34"/>
      <c r="I102" s="13">
        <f t="shared" si="3"/>
        <v>550</v>
      </c>
      <c r="J102" s="11">
        <v>245</v>
      </c>
      <c r="K102" s="11">
        <v>0</v>
      </c>
      <c r="L102" s="11">
        <v>60</v>
      </c>
      <c r="M102" s="11">
        <v>0</v>
      </c>
      <c r="N102" s="11">
        <v>0</v>
      </c>
      <c r="O102" s="13">
        <v>10</v>
      </c>
      <c r="P102" s="13">
        <v>25</v>
      </c>
      <c r="Q102" s="13">
        <v>25</v>
      </c>
      <c r="R102" s="12">
        <v>1.9058333333333333</v>
      </c>
      <c r="S102" s="12">
        <v>0.65416666666666667</v>
      </c>
      <c r="T102" s="12">
        <v>2.5316666666666663</v>
      </c>
      <c r="U102" s="12">
        <v>0.35500000000000004</v>
      </c>
      <c r="V102" s="35"/>
      <c r="W102" s="11"/>
      <c r="X102" s="19">
        <v>5</v>
      </c>
    </row>
    <row r="103" spans="1:24" s="10" customFormat="1" ht="15" customHeight="1" x14ac:dyDescent="0.2">
      <c r="A103" s="27"/>
      <c r="B103" s="11" t="s">
        <v>109</v>
      </c>
      <c r="C103" s="11">
        <v>120</v>
      </c>
      <c r="D103" s="12">
        <v>24</v>
      </c>
      <c r="E103" s="13">
        <v>30</v>
      </c>
      <c r="F103" s="12">
        <v>16.8</v>
      </c>
      <c r="G103" s="33"/>
      <c r="H103" s="34"/>
      <c r="I103" s="13">
        <f t="shared" si="3"/>
        <v>120</v>
      </c>
      <c r="J103" s="11">
        <v>245</v>
      </c>
      <c r="K103" s="11">
        <v>0</v>
      </c>
      <c r="L103" s="11">
        <v>60</v>
      </c>
      <c r="M103" s="11">
        <v>0</v>
      </c>
      <c r="N103" s="11">
        <v>0</v>
      </c>
      <c r="O103" s="13">
        <v>10</v>
      </c>
      <c r="P103" s="13">
        <v>25</v>
      </c>
      <c r="Q103" s="13">
        <v>25</v>
      </c>
      <c r="R103" s="12">
        <v>0.21</v>
      </c>
      <c r="S103" s="12">
        <v>0.15</v>
      </c>
      <c r="T103" s="12">
        <v>0.24</v>
      </c>
      <c r="U103" s="12">
        <v>0.08</v>
      </c>
      <c r="V103" s="18"/>
      <c r="W103" s="18"/>
      <c r="X103" s="19">
        <v>5</v>
      </c>
    </row>
    <row r="104" spans="1:24" s="10" customFormat="1" ht="15" customHeight="1" x14ac:dyDescent="0.2">
      <c r="A104" s="27"/>
      <c r="B104" s="11" t="s">
        <v>110</v>
      </c>
      <c r="C104" s="15">
        <v>30</v>
      </c>
      <c r="D104" s="12">
        <v>6</v>
      </c>
      <c r="E104" s="13">
        <v>30</v>
      </c>
      <c r="F104" s="12">
        <v>4.2</v>
      </c>
      <c r="G104" s="33"/>
      <c r="H104" s="34"/>
      <c r="I104" s="13">
        <f t="shared" si="3"/>
        <v>30</v>
      </c>
      <c r="J104" s="15">
        <v>100</v>
      </c>
      <c r="K104" s="11">
        <v>0</v>
      </c>
      <c r="L104" s="15">
        <v>30</v>
      </c>
      <c r="M104" s="15">
        <v>0</v>
      </c>
      <c r="N104" s="15">
        <v>0</v>
      </c>
      <c r="O104" s="13">
        <v>10</v>
      </c>
      <c r="P104" s="13">
        <v>5</v>
      </c>
      <c r="Q104" s="13">
        <v>5</v>
      </c>
      <c r="R104" s="12">
        <v>0.59</v>
      </c>
      <c r="S104" s="12">
        <v>0.21</v>
      </c>
      <c r="T104" s="12">
        <v>0.76</v>
      </c>
      <c r="U104" s="12">
        <v>7.0000000000000007E-2</v>
      </c>
      <c r="V104" s="18"/>
      <c r="W104" s="18"/>
      <c r="X104" s="19">
        <v>5</v>
      </c>
    </row>
    <row r="105" spans="1:24" s="10" customFormat="1" ht="15" customHeight="1" x14ac:dyDescent="0.2">
      <c r="A105" s="27"/>
      <c r="B105" s="11" t="s">
        <v>111</v>
      </c>
      <c r="C105" s="11">
        <v>275</v>
      </c>
      <c r="D105" s="12">
        <v>20</v>
      </c>
      <c r="E105" s="13">
        <v>30</v>
      </c>
      <c r="F105" s="12">
        <v>14</v>
      </c>
      <c r="G105" s="33"/>
      <c r="H105" s="34"/>
      <c r="I105" s="13">
        <f t="shared" si="3"/>
        <v>275</v>
      </c>
      <c r="J105" s="11">
        <v>135</v>
      </c>
      <c r="K105" s="11">
        <v>0</v>
      </c>
      <c r="L105" s="11">
        <v>60</v>
      </c>
      <c r="M105" s="11">
        <v>0</v>
      </c>
      <c r="N105" s="11">
        <v>0</v>
      </c>
      <c r="O105" s="13">
        <v>10</v>
      </c>
      <c r="P105" s="13">
        <v>14</v>
      </c>
      <c r="Q105" s="13">
        <v>14</v>
      </c>
      <c r="R105" s="12">
        <v>0.35</v>
      </c>
      <c r="S105" s="12">
        <v>0.11</v>
      </c>
      <c r="T105" s="12">
        <v>0.53</v>
      </c>
      <c r="U105" s="12">
        <v>0.02</v>
      </c>
      <c r="V105" s="35"/>
      <c r="W105" s="11"/>
      <c r="X105" s="19">
        <v>10</v>
      </c>
    </row>
    <row r="106" spans="1:24" s="10" customFormat="1" ht="15" customHeight="1" x14ac:dyDescent="0.2">
      <c r="A106" s="27"/>
      <c r="B106" s="11" t="s">
        <v>112</v>
      </c>
      <c r="C106" s="11">
        <v>100</v>
      </c>
      <c r="D106" s="12">
        <v>20</v>
      </c>
      <c r="E106" s="13">
        <v>30</v>
      </c>
      <c r="F106" s="12">
        <v>14</v>
      </c>
      <c r="G106" s="33"/>
      <c r="H106" s="34"/>
      <c r="I106" s="13">
        <f t="shared" si="3"/>
        <v>100</v>
      </c>
      <c r="J106" s="11">
        <v>70</v>
      </c>
      <c r="K106" s="11">
        <v>0</v>
      </c>
      <c r="L106" s="11">
        <v>60</v>
      </c>
      <c r="M106" s="11">
        <v>0</v>
      </c>
      <c r="N106" s="11">
        <v>0</v>
      </c>
      <c r="O106" s="13">
        <v>10</v>
      </c>
      <c r="P106" s="13">
        <v>7</v>
      </c>
      <c r="Q106" s="13">
        <v>7</v>
      </c>
      <c r="R106" s="12">
        <v>0.49</v>
      </c>
      <c r="S106" s="12">
        <v>0.2</v>
      </c>
      <c r="T106" s="12">
        <v>0.79</v>
      </c>
      <c r="U106" s="12">
        <v>0.21</v>
      </c>
      <c r="V106" s="35"/>
      <c r="W106" s="11"/>
      <c r="X106" s="19">
        <v>5</v>
      </c>
    </row>
    <row r="107" spans="1:24" s="10" customFormat="1" ht="15" customHeight="1" x14ac:dyDescent="0.2">
      <c r="A107" s="27"/>
      <c r="B107" s="11" t="s">
        <v>113</v>
      </c>
      <c r="C107" s="11">
        <v>200</v>
      </c>
      <c r="D107" s="12">
        <v>40</v>
      </c>
      <c r="E107" s="13">
        <v>30</v>
      </c>
      <c r="F107" s="12">
        <v>28</v>
      </c>
      <c r="G107" s="33"/>
      <c r="H107" s="34"/>
      <c r="I107" s="13">
        <f t="shared" si="3"/>
        <v>200</v>
      </c>
      <c r="J107" s="11">
        <v>135</v>
      </c>
      <c r="K107" s="11">
        <v>0</v>
      </c>
      <c r="L107" s="11">
        <v>30</v>
      </c>
      <c r="M107" s="11">
        <v>0</v>
      </c>
      <c r="N107" s="11">
        <v>0</v>
      </c>
      <c r="O107" s="13">
        <v>10</v>
      </c>
      <c r="P107" s="13">
        <v>14</v>
      </c>
      <c r="Q107" s="13">
        <v>14</v>
      </c>
      <c r="R107" s="12">
        <v>0.48</v>
      </c>
      <c r="S107" s="12">
        <v>0.14000000000000001</v>
      </c>
      <c r="T107" s="12">
        <v>0.59</v>
      </c>
      <c r="U107" s="12">
        <v>7.0000000000000007E-2</v>
      </c>
      <c r="V107" s="35"/>
      <c r="W107" s="11"/>
      <c r="X107" s="19">
        <v>5</v>
      </c>
    </row>
    <row r="108" spans="1:24" s="10" customFormat="1" ht="15" customHeight="1" x14ac:dyDescent="0.2">
      <c r="A108" s="27"/>
      <c r="B108" s="11" t="s">
        <v>114</v>
      </c>
      <c r="C108" s="11">
        <v>500</v>
      </c>
      <c r="D108" s="12">
        <v>100</v>
      </c>
      <c r="E108" s="13">
        <v>30</v>
      </c>
      <c r="F108" s="12">
        <v>70</v>
      </c>
      <c r="G108" s="33"/>
      <c r="H108" s="34"/>
      <c r="I108" s="13">
        <f t="shared" si="3"/>
        <v>500</v>
      </c>
      <c r="J108" s="11">
        <v>215</v>
      </c>
      <c r="K108" s="11">
        <v>0</v>
      </c>
      <c r="L108" s="11">
        <v>60</v>
      </c>
      <c r="M108" s="11">
        <v>0</v>
      </c>
      <c r="N108" s="11">
        <v>0</v>
      </c>
      <c r="O108" s="13">
        <v>10</v>
      </c>
      <c r="P108" s="13">
        <v>21.5</v>
      </c>
      <c r="Q108" s="13">
        <v>21.5</v>
      </c>
      <c r="R108" s="12">
        <v>0.35</v>
      </c>
      <c r="S108" s="12">
        <v>0.16</v>
      </c>
      <c r="T108" s="12">
        <v>0.69</v>
      </c>
      <c r="U108" s="12">
        <v>7.0000000000000007E-2</v>
      </c>
      <c r="V108" s="18"/>
      <c r="W108" s="11"/>
      <c r="X108" s="19">
        <v>5</v>
      </c>
    </row>
    <row r="109" spans="1:24" s="10" customFormat="1" ht="15" customHeight="1" x14ac:dyDescent="0.2">
      <c r="A109" s="27"/>
      <c r="B109" s="11" t="s">
        <v>115</v>
      </c>
      <c r="C109" s="11">
        <v>100</v>
      </c>
      <c r="D109" s="12">
        <v>10</v>
      </c>
      <c r="E109" s="13">
        <v>30</v>
      </c>
      <c r="F109" s="12">
        <v>7</v>
      </c>
      <c r="G109" s="33"/>
      <c r="H109" s="34"/>
      <c r="I109" s="13">
        <f t="shared" si="3"/>
        <v>100</v>
      </c>
      <c r="J109" s="11">
        <v>235</v>
      </c>
      <c r="K109" s="11">
        <v>0</v>
      </c>
      <c r="L109" s="11">
        <v>60</v>
      </c>
      <c r="M109" s="11">
        <v>0</v>
      </c>
      <c r="N109" s="11">
        <v>0</v>
      </c>
      <c r="O109" s="13">
        <v>10</v>
      </c>
      <c r="P109" s="13">
        <v>23.5</v>
      </c>
      <c r="Q109" s="13">
        <v>23.5</v>
      </c>
      <c r="R109" s="12">
        <v>1.94</v>
      </c>
      <c r="S109" s="12">
        <v>0.88</v>
      </c>
      <c r="T109" s="12">
        <v>3.67</v>
      </c>
      <c r="U109" s="12">
        <v>0.35000000000000003</v>
      </c>
      <c r="V109" s="18"/>
      <c r="W109" s="18"/>
      <c r="X109" s="19">
        <v>10</v>
      </c>
    </row>
    <row r="110" spans="1:24" s="10" customFormat="1" ht="15" customHeight="1" x14ac:dyDescent="0.2">
      <c r="A110" s="27"/>
      <c r="B110" s="11" t="s">
        <v>116</v>
      </c>
      <c r="C110" s="11">
        <v>100</v>
      </c>
      <c r="D110" s="12">
        <v>10</v>
      </c>
      <c r="E110" s="13">
        <v>30</v>
      </c>
      <c r="F110" s="12">
        <v>7</v>
      </c>
      <c r="G110" s="33"/>
      <c r="H110" s="34"/>
      <c r="I110" s="13">
        <f t="shared" si="3"/>
        <v>100</v>
      </c>
      <c r="J110" s="11">
        <v>235</v>
      </c>
      <c r="K110" s="11">
        <v>0</v>
      </c>
      <c r="L110" s="11">
        <v>60</v>
      </c>
      <c r="M110" s="11">
        <v>0</v>
      </c>
      <c r="N110" s="11">
        <v>0</v>
      </c>
      <c r="O110" s="13">
        <v>10</v>
      </c>
      <c r="P110" s="13">
        <v>23.5</v>
      </c>
      <c r="Q110" s="13">
        <v>23.5</v>
      </c>
      <c r="R110" s="12">
        <v>0.3</v>
      </c>
      <c r="S110" s="12">
        <v>0.16</v>
      </c>
      <c r="T110" s="12">
        <v>0.47</v>
      </c>
      <c r="U110" s="12">
        <v>7.0000000000000007E-2</v>
      </c>
      <c r="V110" s="18"/>
      <c r="W110" s="18">
        <v>4</v>
      </c>
      <c r="X110" s="19">
        <v>10</v>
      </c>
    </row>
    <row r="111" spans="1:24" s="10" customFormat="1" ht="15" customHeight="1" x14ac:dyDescent="0.2">
      <c r="A111" s="32"/>
      <c r="B111" s="11" t="s">
        <v>117</v>
      </c>
      <c r="C111" s="15">
        <v>280</v>
      </c>
      <c r="D111" s="12">
        <v>10</v>
      </c>
      <c r="E111" s="13">
        <v>30</v>
      </c>
      <c r="F111" s="12">
        <v>7</v>
      </c>
      <c r="G111" s="33"/>
      <c r="H111" s="34"/>
      <c r="I111" s="13">
        <f t="shared" si="3"/>
        <v>280</v>
      </c>
      <c r="J111" s="15">
        <v>105</v>
      </c>
      <c r="K111" s="11">
        <v>0</v>
      </c>
      <c r="L111" s="15">
        <v>60</v>
      </c>
      <c r="M111" s="15">
        <v>0</v>
      </c>
      <c r="N111" s="15">
        <v>0</v>
      </c>
      <c r="O111" s="13">
        <v>10</v>
      </c>
      <c r="P111" s="13">
        <v>5</v>
      </c>
      <c r="Q111" s="13">
        <v>5</v>
      </c>
      <c r="R111" s="12">
        <v>0.24</v>
      </c>
      <c r="S111" s="12">
        <v>0.12</v>
      </c>
      <c r="T111" s="12">
        <v>0.41</v>
      </c>
      <c r="U111" s="12">
        <v>0.1</v>
      </c>
      <c r="V111" s="18"/>
      <c r="W111" s="18"/>
      <c r="X111" s="18">
        <v>7</v>
      </c>
    </row>
    <row r="112" spans="1:24" s="10" customFormat="1" ht="15" customHeight="1" x14ac:dyDescent="0.2">
      <c r="A112" s="27"/>
      <c r="B112" s="11" t="s">
        <v>118</v>
      </c>
      <c r="C112" s="11">
        <v>15</v>
      </c>
      <c r="D112" s="12">
        <v>10</v>
      </c>
      <c r="E112" s="13">
        <v>30</v>
      </c>
      <c r="F112" s="12">
        <v>7</v>
      </c>
      <c r="G112" s="33"/>
      <c r="H112" s="34"/>
      <c r="I112" s="13">
        <f t="shared" si="3"/>
        <v>15</v>
      </c>
      <c r="J112" s="11">
        <v>100</v>
      </c>
      <c r="K112" s="11">
        <v>0</v>
      </c>
      <c r="L112" s="15">
        <v>60</v>
      </c>
      <c r="M112" s="11">
        <v>0</v>
      </c>
      <c r="N112" s="11">
        <v>0</v>
      </c>
      <c r="O112" s="13">
        <v>10</v>
      </c>
      <c r="P112" s="13">
        <v>10</v>
      </c>
      <c r="Q112" s="13">
        <v>10</v>
      </c>
      <c r="R112" s="12">
        <v>5.3266666666666671</v>
      </c>
      <c r="S112" s="12">
        <v>3.2666666666666666</v>
      </c>
      <c r="T112" s="12">
        <v>7.8466666666666667</v>
      </c>
      <c r="U112" s="12">
        <v>1.0466666666666666</v>
      </c>
      <c r="V112" s="35"/>
      <c r="W112" s="18"/>
      <c r="X112" s="19">
        <v>1.5</v>
      </c>
    </row>
    <row r="113" spans="1:24" s="10" customFormat="1" ht="15" customHeight="1" x14ac:dyDescent="0.2">
      <c r="A113" s="27">
        <v>1</v>
      </c>
      <c r="B113" s="11" t="s">
        <v>119</v>
      </c>
      <c r="C113" s="11">
        <v>15</v>
      </c>
      <c r="D113" s="12">
        <v>10</v>
      </c>
      <c r="E113" s="13">
        <v>30</v>
      </c>
      <c r="F113" s="12">
        <v>7</v>
      </c>
      <c r="G113" s="33"/>
      <c r="H113" s="34"/>
      <c r="I113" s="13">
        <f t="shared" si="3"/>
        <v>15</v>
      </c>
      <c r="J113" s="11">
        <v>100</v>
      </c>
      <c r="K113" s="11">
        <v>0</v>
      </c>
      <c r="L113" s="15">
        <v>60</v>
      </c>
      <c r="M113" s="11">
        <v>0</v>
      </c>
      <c r="N113" s="11">
        <v>0</v>
      </c>
      <c r="O113" s="13">
        <v>10</v>
      </c>
      <c r="P113" s="13">
        <v>10</v>
      </c>
      <c r="Q113" s="13">
        <v>10</v>
      </c>
      <c r="R113" s="12">
        <v>2.06</v>
      </c>
      <c r="S113" s="12">
        <v>1.1200000000000001</v>
      </c>
      <c r="T113" s="12">
        <v>0.66</v>
      </c>
      <c r="U113" s="12">
        <v>0.3</v>
      </c>
      <c r="V113" s="18"/>
      <c r="W113" s="18">
        <v>9.3000000000000007</v>
      </c>
      <c r="X113" s="19">
        <v>1.5</v>
      </c>
    </row>
    <row r="114" spans="1:24" s="10" customFormat="1" ht="15" customHeight="1" x14ac:dyDescent="0.2">
      <c r="A114" s="27"/>
      <c r="B114" s="11" t="s">
        <v>120</v>
      </c>
      <c r="C114" s="11">
        <v>200</v>
      </c>
      <c r="D114" s="12">
        <v>40</v>
      </c>
      <c r="E114" s="13">
        <v>30</v>
      </c>
      <c r="F114" s="12">
        <v>28</v>
      </c>
      <c r="G114" s="33"/>
      <c r="H114" s="34"/>
      <c r="I114" s="13">
        <f t="shared" si="3"/>
        <v>200</v>
      </c>
      <c r="J114" s="11">
        <v>255</v>
      </c>
      <c r="K114" s="11">
        <v>0</v>
      </c>
      <c r="L114" s="11">
        <v>60</v>
      </c>
      <c r="M114" s="11">
        <v>0</v>
      </c>
      <c r="N114" s="11">
        <v>0</v>
      </c>
      <c r="O114" s="13">
        <v>10</v>
      </c>
      <c r="P114" s="13">
        <v>26</v>
      </c>
      <c r="Q114" s="13">
        <v>26</v>
      </c>
      <c r="R114" s="12">
        <v>1.18</v>
      </c>
      <c r="S114" s="12">
        <v>0.34499999999999997</v>
      </c>
      <c r="T114" s="12">
        <v>1.55</v>
      </c>
      <c r="U114" s="12">
        <v>0.14499999999999999</v>
      </c>
      <c r="V114" s="35"/>
      <c r="W114" s="18"/>
      <c r="X114" s="19">
        <v>5</v>
      </c>
    </row>
    <row r="115" spans="1:24" s="10" customFormat="1" ht="15" customHeight="1" x14ac:dyDescent="0.2">
      <c r="A115" s="27"/>
      <c r="B115" s="11" t="s">
        <v>121</v>
      </c>
      <c r="C115" s="11">
        <v>200</v>
      </c>
      <c r="D115" s="12">
        <v>40</v>
      </c>
      <c r="E115" s="13">
        <v>30</v>
      </c>
      <c r="F115" s="12">
        <v>28</v>
      </c>
      <c r="G115" s="33"/>
      <c r="H115" s="34"/>
      <c r="I115" s="13">
        <f t="shared" si="3"/>
        <v>200</v>
      </c>
      <c r="J115" s="11">
        <v>255</v>
      </c>
      <c r="K115" s="11">
        <v>0</v>
      </c>
      <c r="L115" s="11">
        <v>60</v>
      </c>
      <c r="M115" s="11">
        <v>0</v>
      </c>
      <c r="N115" s="11">
        <v>0</v>
      </c>
      <c r="O115" s="13">
        <v>10</v>
      </c>
      <c r="P115" s="13">
        <v>26</v>
      </c>
      <c r="Q115" s="13">
        <v>26</v>
      </c>
      <c r="R115" s="12">
        <v>0.69</v>
      </c>
      <c r="S115" s="12">
        <v>0.22</v>
      </c>
      <c r="T115" s="12">
        <v>0.72</v>
      </c>
      <c r="U115" s="12">
        <v>7.0000000000000007E-2</v>
      </c>
      <c r="V115" s="18"/>
      <c r="W115" s="18">
        <v>1.3</v>
      </c>
      <c r="X115" s="19">
        <v>5</v>
      </c>
    </row>
    <row r="116" spans="1:24" s="10" customFormat="1" ht="15" customHeight="1" x14ac:dyDescent="0.2">
      <c r="A116" s="32"/>
      <c r="B116" s="11" t="s">
        <v>122</v>
      </c>
      <c r="C116" s="15">
        <v>35</v>
      </c>
      <c r="D116" s="12">
        <v>8.75</v>
      </c>
      <c r="E116" s="13">
        <v>30</v>
      </c>
      <c r="F116" s="12">
        <v>6.125</v>
      </c>
      <c r="G116" s="33"/>
      <c r="H116" s="34"/>
      <c r="I116" s="13">
        <f t="shared" ref="I116:I147" si="4">IF(AND(G116="",H116=""),C116,IF(G116="",D116-(D116*H116/100),100*G116*C116/D116/(100-H116)))</f>
        <v>35</v>
      </c>
      <c r="J116" s="15">
        <v>40</v>
      </c>
      <c r="K116" s="11">
        <v>0</v>
      </c>
      <c r="L116" s="15">
        <v>30</v>
      </c>
      <c r="M116" s="15">
        <v>0</v>
      </c>
      <c r="N116" s="15">
        <v>0</v>
      </c>
      <c r="O116" s="13">
        <v>10</v>
      </c>
      <c r="P116" s="13">
        <v>2</v>
      </c>
      <c r="Q116" s="13">
        <v>2</v>
      </c>
      <c r="R116" s="12">
        <v>0.63571428571428568</v>
      </c>
      <c r="S116" s="12">
        <v>0.45428571428571429</v>
      </c>
      <c r="T116" s="12">
        <v>1.0914285714285714</v>
      </c>
      <c r="U116" s="12">
        <v>0.17571428571428571</v>
      </c>
      <c r="V116" s="18"/>
      <c r="W116" s="18"/>
      <c r="X116" s="18">
        <v>4</v>
      </c>
    </row>
    <row r="117" spans="1:24" s="10" customFormat="1" ht="15" customHeight="1" x14ac:dyDescent="0.2">
      <c r="A117" s="32"/>
      <c r="B117" s="11" t="s">
        <v>123</v>
      </c>
      <c r="C117" s="15">
        <v>35</v>
      </c>
      <c r="D117" s="12">
        <v>8.75</v>
      </c>
      <c r="E117" s="13">
        <v>30</v>
      </c>
      <c r="F117" s="12">
        <v>6.125</v>
      </c>
      <c r="G117" s="33"/>
      <c r="H117" s="34"/>
      <c r="I117" s="13">
        <f t="shared" si="4"/>
        <v>35</v>
      </c>
      <c r="J117" s="15">
        <v>40</v>
      </c>
      <c r="K117" s="11">
        <v>0</v>
      </c>
      <c r="L117" s="15">
        <v>30</v>
      </c>
      <c r="M117" s="15">
        <v>0</v>
      </c>
      <c r="N117" s="15">
        <v>0</v>
      </c>
      <c r="O117" s="13">
        <v>10</v>
      </c>
      <c r="P117" s="13">
        <v>2</v>
      </c>
      <c r="Q117" s="13">
        <v>2</v>
      </c>
      <c r="R117" s="12">
        <v>0.35</v>
      </c>
      <c r="S117" s="12">
        <v>0.28000000000000003</v>
      </c>
      <c r="T117" s="12">
        <v>0.62</v>
      </c>
      <c r="U117" s="12">
        <v>0.13</v>
      </c>
      <c r="V117" s="18"/>
      <c r="W117" s="18"/>
      <c r="X117" s="18">
        <v>4</v>
      </c>
    </row>
    <row r="118" spans="1:24" s="10" customFormat="1" ht="15" customHeight="1" x14ac:dyDescent="0.2">
      <c r="A118" s="27"/>
      <c r="B118" s="11" t="s">
        <v>124</v>
      </c>
      <c r="C118" s="11">
        <v>150</v>
      </c>
      <c r="D118" s="12">
        <v>30</v>
      </c>
      <c r="E118" s="13">
        <v>30</v>
      </c>
      <c r="F118" s="12">
        <v>21</v>
      </c>
      <c r="G118" s="33"/>
      <c r="H118" s="34"/>
      <c r="I118" s="13">
        <f t="shared" si="4"/>
        <v>150</v>
      </c>
      <c r="J118" s="11">
        <v>90</v>
      </c>
      <c r="K118" s="11">
        <v>0</v>
      </c>
      <c r="L118" s="11">
        <v>30</v>
      </c>
      <c r="M118" s="11">
        <v>0</v>
      </c>
      <c r="N118" s="11">
        <v>0</v>
      </c>
      <c r="O118" s="13">
        <v>10</v>
      </c>
      <c r="P118" s="13">
        <v>5</v>
      </c>
      <c r="Q118" s="13">
        <v>5</v>
      </c>
      <c r="R118" s="12">
        <v>0.33</v>
      </c>
      <c r="S118" s="12">
        <v>0.11</v>
      </c>
      <c r="T118" s="12">
        <v>0.53</v>
      </c>
      <c r="U118" s="12">
        <v>0.02</v>
      </c>
      <c r="V118" s="35"/>
      <c r="W118" s="11"/>
      <c r="X118" s="19">
        <v>5</v>
      </c>
    </row>
    <row r="119" spans="1:24" s="10" customFormat="1" ht="15" customHeight="1" x14ac:dyDescent="0.2">
      <c r="A119" s="27"/>
      <c r="B119" s="11" t="s">
        <v>125</v>
      </c>
      <c r="C119" s="11">
        <v>25</v>
      </c>
      <c r="D119" s="12">
        <v>16.666666666666668</v>
      </c>
      <c r="E119" s="13">
        <v>30</v>
      </c>
      <c r="F119" s="12">
        <v>11.666666666666668</v>
      </c>
      <c r="G119" s="33"/>
      <c r="H119" s="34"/>
      <c r="I119" s="13">
        <f t="shared" si="4"/>
        <v>25</v>
      </c>
      <c r="J119" s="11">
        <v>80</v>
      </c>
      <c r="K119" s="11">
        <v>0</v>
      </c>
      <c r="L119" s="11">
        <v>60</v>
      </c>
      <c r="M119" s="11">
        <v>0</v>
      </c>
      <c r="N119" s="11">
        <v>0</v>
      </c>
      <c r="O119" s="13">
        <v>10</v>
      </c>
      <c r="P119" s="13">
        <v>8</v>
      </c>
      <c r="Q119" s="13">
        <v>8</v>
      </c>
      <c r="R119" s="12">
        <v>2.3180000000000001</v>
      </c>
      <c r="S119" s="12">
        <v>1.9019999999999999</v>
      </c>
      <c r="T119" s="12">
        <v>5.0040000000000004</v>
      </c>
      <c r="U119" s="12">
        <v>1.262</v>
      </c>
      <c r="V119" s="35"/>
      <c r="W119" s="18"/>
      <c r="X119" s="19">
        <v>1.5</v>
      </c>
    </row>
    <row r="120" spans="1:24" s="10" customFormat="1" ht="15" customHeight="1" x14ac:dyDescent="0.2">
      <c r="A120" s="27"/>
      <c r="B120" s="11" t="s">
        <v>126</v>
      </c>
      <c r="C120" s="11">
        <v>25</v>
      </c>
      <c r="D120" s="12">
        <v>16.666666666666668</v>
      </c>
      <c r="E120" s="13">
        <v>30</v>
      </c>
      <c r="F120" s="12">
        <v>11.666666666666668</v>
      </c>
      <c r="G120" s="33"/>
      <c r="H120" s="34"/>
      <c r="I120" s="13">
        <f t="shared" si="4"/>
        <v>25</v>
      </c>
      <c r="J120" s="11">
        <v>80</v>
      </c>
      <c r="K120" s="11">
        <v>0</v>
      </c>
      <c r="L120" s="11">
        <v>60</v>
      </c>
      <c r="M120" s="11">
        <v>0</v>
      </c>
      <c r="N120" s="11">
        <v>0</v>
      </c>
      <c r="O120" s="13">
        <v>10</v>
      </c>
      <c r="P120" s="13">
        <v>8</v>
      </c>
      <c r="Q120" s="13">
        <v>8</v>
      </c>
      <c r="R120" s="12">
        <v>1.59</v>
      </c>
      <c r="S120" s="12">
        <v>0.95</v>
      </c>
      <c r="T120" s="12">
        <v>1.63</v>
      </c>
      <c r="U120" s="12">
        <v>0.52</v>
      </c>
      <c r="V120" s="18"/>
      <c r="W120" s="18">
        <v>1.4</v>
      </c>
      <c r="X120" s="19">
        <v>1.5</v>
      </c>
    </row>
    <row r="121" spans="1:24" s="10" customFormat="1" ht="15" customHeight="1" x14ac:dyDescent="0.2">
      <c r="A121" s="27"/>
      <c r="B121" s="11" t="s">
        <v>127</v>
      </c>
      <c r="C121" s="11">
        <v>300</v>
      </c>
      <c r="D121" s="12">
        <v>60</v>
      </c>
      <c r="E121" s="13">
        <v>30</v>
      </c>
      <c r="F121" s="12">
        <v>42</v>
      </c>
      <c r="G121" s="33"/>
      <c r="H121" s="34"/>
      <c r="I121" s="13">
        <f t="shared" si="4"/>
        <v>300</v>
      </c>
      <c r="J121" s="11">
        <v>165</v>
      </c>
      <c r="K121" s="11">
        <v>0</v>
      </c>
      <c r="L121" s="11">
        <v>60</v>
      </c>
      <c r="M121" s="11">
        <v>0</v>
      </c>
      <c r="N121" s="11">
        <v>0</v>
      </c>
      <c r="O121" s="13">
        <v>10</v>
      </c>
      <c r="P121" s="13">
        <v>17</v>
      </c>
      <c r="Q121" s="13">
        <v>17</v>
      </c>
      <c r="R121" s="12">
        <v>0.42</v>
      </c>
      <c r="S121" s="12">
        <v>0.16</v>
      </c>
      <c r="T121" s="12">
        <v>0.76</v>
      </c>
      <c r="U121" s="12">
        <v>0.16</v>
      </c>
      <c r="V121" s="35"/>
      <c r="W121" s="11"/>
      <c r="X121" s="19">
        <v>5</v>
      </c>
    </row>
    <row r="122" spans="1:24" s="10" customFormat="1" ht="15" customHeight="1" x14ac:dyDescent="0.2">
      <c r="A122" s="27">
        <v>1</v>
      </c>
      <c r="B122" s="11" t="s">
        <v>128</v>
      </c>
      <c r="C122" s="11">
        <v>120</v>
      </c>
      <c r="D122" s="12">
        <v>12</v>
      </c>
      <c r="E122" s="13">
        <v>30</v>
      </c>
      <c r="F122" s="12">
        <v>8.4</v>
      </c>
      <c r="G122" s="33"/>
      <c r="H122" s="34"/>
      <c r="I122" s="13">
        <f t="shared" si="4"/>
        <v>120</v>
      </c>
      <c r="J122" s="11">
        <v>95</v>
      </c>
      <c r="K122" s="11">
        <v>0</v>
      </c>
      <c r="L122" s="11">
        <v>60</v>
      </c>
      <c r="M122" s="11">
        <v>0</v>
      </c>
      <c r="N122" s="11">
        <v>0</v>
      </c>
      <c r="O122" s="13">
        <v>10</v>
      </c>
      <c r="P122" s="13">
        <v>5</v>
      </c>
      <c r="Q122" s="13">
        <v>5</v>
      </c>
      <c r="R122" s="12">
        <v>0.45</v>
      </c>
      <c r="S122" s="12">
        <v>0.16</v>
      </c>
      <c r="T122" s="12">
        <v>0.8</v>
      </c>
      <c r="U122" s="12">
        <v>0.05</v>
      </c>
      <c r="V122" s="35"/>
      <c r="W122" s="11"/>
      <c r="X122" s="19">
        <v>10</v>
      </c>
    </row>
    <row r="123" spans="1:24" s="10" customFormat="1" ht="15" customHeight="1" x14ac:dyDescent="0.2">
      <c r="A123" s="27"/>
      <c r="B123" s="11" t="s">
        <v>129</v>
      </c>
      <c r="C123" s="11">
        <v>250</v>
      </c>
      <c r="D123" s="12">
        <v>50</v>
      </c>
      <c r="E123" s="13">
        <v>30</v>
      </c>
      <c r="F123" s="12">
        <v>35</v>
      </c>
      <c r="G123" s="33"/>
      <c r="H123" s="34"/>
      <c r="I123" s="13">
        <f t="shared" si="4"/>
        <v>250</v>
      </c>
      <c r="J123" s="11">
        <v>170</v>
      </c>
      <c r="K123" s="11">
        <v>0</v>
      </c>
      <c r="L123" s="11">
        <v>60</v>
      </c>
      <c r="M123" s="11">
        <v>0</v>
      </c>
      <c r="N123" s="11">
        <v>0</v>
      </c>
      <c r="O123" s="13">
        <v>10</v>
      </c>
      <c r="P123" s="13">
        <v>17</v>
      </c>
      <c r="Q123" s="13">
        <v>17</v>
      </c>
      <c r="R123" s="12">
        <v>0.51</v>
      </c>
      <c r="S123" s="12">
        <v>0.14000000000000001</v>
      </c>
      <c r="T123" s="12">
        <v>0.84</v>
      </c>
      <c r="U123" s="12">
        <v>0.11</v>
      </c>
      <c r="V123" s="35"/>
      <c r="W123" s="11"/>
      <c r="X123" s="19">
        <v>5</v>
      </c>
    </row>
    <row r="124" spans="1:24" s="10" customFormat="1" ht="15" customHeight="1" x14ac:dyDescent="0.2">
      <c r="A124" s="27">
        <v>1</v>
      </c>
      <c r="B124" s="11" t="s">
        <v>130</v>
      </c>
      <c r="C124" s="11">
        <v>15</v>
      </c>
      <c r="D124" s="12">
        <v>8.6666666666666661</v>
      </c>
      <c r="E124" s="13">
        <v>30</v>
      </c>
      <c r="F124" s="12">
        <v>6.0666666666666664</v>
      </c>
      <c r="G124" s="33"/>
      <c r="H124" s="34"/>
      <c r="I124" s="13">
        <f t="shared" si="4"/>
        <v>15</v>
      </c>
      <c r="J124" s="11">
        <v>100</v>
      </c>
      <c r="K124" s="11">
        <v>0</v>
      </c>
      <c r="L124" s="11">
        <v>60</v>
      </c>
      <c r="M124" s="11">
        <v>0</v>
      </c>
      <c r="N124" s="11">
        <v>0</v>
      </c>
      <c r="O124" s="13">
        <v>10</v>
      </c>
      <c r="P124" s="13">
        <v>10</v>
      </c>
      <c r="Q124" s="13">
        <v>10</v>
      </c>
      <c r="R124" s="12">
        <v>5.3266666666666671</v>
      </c>
      <c r="S124" s="12">
        <v>2.4266666666666672</v>
      </c>
      <c r="T124" s="12">
        <v>5.1400000000000006</v>
      </c>
      <c r="U124" s="12">
        <v>1.0466666666666666</v>
      </c>
      <c r="V124" s="35"/>
      <c r="W124" s="18"/>
      <c r="X124" s="19">
        <v>1.5</v>
      </c>
    </row>
    <row r="125" spans="1:24" s="10" customFormat="1" ht="15" customHeight="1" x14ac:dyDescent="0.2">
      <c r="A125" s="27"/>
      <c r="B125" s="11" t="s">
        <v>131</v>
      </c>
      <c r="C125" s="11">
        <v>15</v>
      </c>
      <c r="D125" s="12">
        <v>8.6666666666666661</v>
      </c>
      <c r="E125" s="13">
        <v>30</v>
      </c>
      <c r="F125" s="12">
        <v>6.0666666666666664</v>
      </c>
      <c r="G125" s="33"/>
      <c r="H125" s="34"/>
      <c r="I125" s="13">
        <f t="shared" si="4"/>
        <v>15</v>
      </c>
      <c r="J125" s="11">
        <v>100</v>
      </c>
      <c r="K125" s="11">
        <v>0</v>
      </c>
      <c r="L125" s="11">
        <v>60</v>
      </c>
      <c r="M125" s="11">
        <v>0</v>
      </c>
      <c r="N125" s="11">
        <v>0</v>
      </c>
      <c r="O125" s="13">
        <v>10</v>
      </c>
      <c r="P125" s="13">
        <v>10</v>
      </c>
      <c r="Q125" s="13">
        <v>10</v>
      </c>
      <c r="R125" s="12">
        <v>2.06</v>
      </c>
      <c r="S125" s="12">
        <v>1.1200000000000001</v>
      </c>
      <c r="T125" s="12">
        <v>0.66</v>
      </c>
      <c r="U125" s="12">
        <v>0.3</v>
      </c>
      <c r="V125" s="18"/>
      <c r="W125" s="18">
        <v>9.3000000000000007</v>
      </c>
      <c r="X125" s="19">
        <v>1.5</v>
      </c>
    </row>
    <row r="126" spans="1:24" s="10" customFormat="1" ht="15" customHeight="1" x14ac:dyDescent="0.2">
      <c r="A126" s="32"/>
      <c r="B126" s="11" t="s">
        <v>132</v>
      </c>
      <c r="C126" s="15">
        <v>150</v>
      </c>
      <c r="D126" s="12">
        <v>30</v>
      </c>
      <c r="E126" s="13">
        <v>30</v>
      </c>
      <c r="F126" s="12">
        <v>21</v>
      </c>
      <c r="G126" s="33"/>
      <c r="H126" s="34"/>
      <c r="I126" s="13">
        <f t="shared" si="4"/>
        <v>150</v>
      </c>
      <c r="J126" s="15">
        <v>115</v>
      </c>
      <c r="K126" s="11">
        <v>0</v>
      </c>
      <c r="L126" s="15">
        <v>30</v>
      </c>
      <c r="M126" s="15">
        <v>0</v>
      </c>
      <c r="N126" s="15">
        <v>0</v>
      </c>
      <c r="O126" s="13">
        <v>10</v>
      </c>
      <c r="P126" s="13">
        <v>12</v>
      </c>
      <c r="Q126" s="13">
        <v>12</v>
      </c>
      <c r="R126" s="12">
        <v>0.6166666666666667</v>
      </c>
      <c r="S126" s="12">
        <v>0.29333333333333333</v>
      </c>
      <c r="T126" s="12">
        <v>0.71</v>
      </c>
      <c r="U126" s="12">
        <v>0.42</v>
      </c>
      <c r="V126" s="18"/>
      <c r="W126" s="18"/>
      <c r="X126" s="18">
        <v>5</v>
      </c>
    </row>
    <row r="127" spans="1:24" s="10" customFormat="1" ht="15" customHeight="1" x14ac:dyDescent="0.2">
      <c r="A127" s="32"/>
      <c r="B127" s="11" t="s">
        <v>133</v>
      </c>
      <c r="C127" s="15">
        <v>150</v>
      </c>
      <c r="D127" s="12">
        <v>30</v>
      </c>
      <c r="E127" s="13">
        <v>30</v>
      </c>
      <c r="F127" s="12">
        <v>21</v>
      </c>
      <c r="G127" s="33"/>
      <c r="H127" s="34"/>
      <c r="I127" s="13">
        <f t="shared" si="4"/>
        <v>150</v>
      </c>
      <c r="J127" s="15">
        <v>115</v>
      </c>
      <c r="K127" s="11">
        <v>0</v>
      </c>
      <c r="L127" s="15">
        <v>30</v>
      </c>
      <c r="M127" s="15">
        <v>0</v>
      </c>
      <c r="N127" s="15">
        <v>0</v>
      </c>
      <c r="O127" s="13">
        <v>10</v>
      </c>
      <c r="P127" s="13">
        <v>12</v>
      </c>
      <c r="Q127" s="13">
        <v>12</v>
      </c>
      <c r="R127" s="12">
        <v>0.25</v>
      </c>
      <c r="S127" s="12">
        <v>0.18</v>
      </c>
      <c r="T127" s="12">
        <v>0.27</v>
      </c>
      <c r="U127" s="12">
        <v>0.2</v>
      </c>
      <c r="V127" s="18"/>
      <c r="W127" s="18"/>
      <c r="X127" s="18">
        <v>5</v>
      </c>
    </row>
    <row r="128" spans="1:24" s="10" customFormat="1" ht="15" customHeight="1" x14ac:dyDescent="0.2">
      <c r="A128" s="32"/>
      <c r="B128" s="11" t="s">
        <v>134</v>
      </c>
      <c r="C128" s="15">
        <v>160</v>
      </c>
      <c r="D128" s="12">
        <v>32</v>
      </c>
      <c r="E128" s="13">
        <v>30</v>
      </c>
      <c r="F128" s="12">
        <v>22.4</v>
      </c>
      <c r="G128" s="33"/>
      <c r="H128" s="34"/>
      <c r="I128" s="13">
        <f t="shared" si="4"/>
        <v>160</v>
      </c>
      <c r="J128" s="15">
        <v>100</v>
      </c>
      <c r="K128" s="11">
        <v>0</v>
      </c>
      <c r="L128" s="15">
        <v>60</v>
      </c>
      <c r="M128" s="15">
        <v>0</v>
      </c>
      <c r="N128" s="15">
        <v>0</v>
      </c>
      <c r="O128" s="13">
        <v>10</v>
      </c>
      <c r="P128" s="13">
        <v>10</v>
      </c>
      <c r="Q128" s="13">
        <v>10</v>
      </c>
      <c r="R128" s="12">
        <v>0.49</v>
      </c>
      <c r="S128" s="12">
        <v>0.15</v>
      </c>
      <c r="T128" s="12">
        <v>0.67</v>
      </c>
      <c r="U128" s="12">
        <v>0.18</v>
      </c>
      <c r="V128" s="18"/>
      <c r="W128" s="18"/>
      <c r="X128" s="18">
        <v>5</v>
      </c>
    </row>
    <row r="129" spans="1:24" s="10" customFormat="1" ht="15" customHeight="1" x14ac:dyDescent="0.2">
      <c r="A129" s="27"/>
      <c r="B129" s="11" t="s">
        <v>135</v>
      </c>
      <c r="C129" s="11">
        <v>120</v>
      </c>
      <c r="D129" s="12">
        <v>24</v>
      </c>
      <c r="E129" s="13">
        <v>30</v>
      </c>
      <c r="F129" s="12">
        <v>16.8</v>
      </c>
      <c r="G129" s="33"/>
      <c r="H129" s="34"/>
      <c r="I129" s="13">
        <f t="shared" si="4"/>
        <v>120</v>
      </c>
      <c r="J129" s="11">
        <v>100</v>
      </c>
      <c r="K129" s="11">
        <v>0</v>
      </c>
      <c r="L129" s="11">
        <v>30</v>
      </c>
      <c r="M129" s="11">
        <v>0</v>
      </c>
      <c r="N129" s="11">
        <v>0</v>
      </c>
      <c r="O129" s="13">
        <v>10</v>
      </c>
      <c r="P129" s="13">
        <v>5</v>
      </c>
      <c r="Q129" s="13">
        <v>5</v>
      </c>
      <c r="R129" s="12">
        <v>0.5</v>
      </c>
      <c r="S129" s="12">
        <v>0.14000000000000001</v>
      </c>
      <c r="T129" s="12">
        <v>0.52</v>
      </c>
      <c r="U129" s="12">
        <v>0.17</v>
      </c>
      <c r="V129" s="11"/>
      <c r="W129" s="11"/>
      <c r="X129" s="19">
        <v>5</v>
      </c>
    </row>
    <row r="130" spans="1:24" s="10" customFormat="1" ht="15" customHeight="1" x14ac:dyDescent="0.2">
      <c r="A130" s="32"/>
      <c r="B130" s="11" t="s">
        <v>136</v>
      </c>
      <c r="C130" s="15">
        <v>50</v>
      </c>
      <c r="D130" s="12">
        <v>10</v>
      </c>
      <c r="E130" s="13">
        <v>30</v>
      </c>
      <c r="F130" s="12">
        <v>7</v>
      </c>
      <c r="G130" s="33"/>
      <c r="H130" s="34"/>
      <c r="I130" s="13">
        <f t="shared" si="4"/>
        <v>50</v>
      </c>
      <c r="J130" s="15">
        <v>115</v>
      </c>
      <c r="K130" s="11">
        <v>0</v>
      </c>
      <c r="L130" s="15">
        <v>60</v>
      </c>
      <c r="M130" s="15">
        <v>0</v>
      </c>
      <c r="N130" s="15">
        <v>0</v>
      </c>
      <c r="O130" s="13">
        <v>10</v>
      </c>
      <c r="P130" s="13">
        <v>12</v>
      </c>
      <c r="Q130" s="13">
        <v>12</v>
      </c>
      <c r="R130" s="12">
        <v>0.63</v>
      </c>
      <c r="S130" s="12">
        <v>0.15</v>
      </c>
      <c r="T130" s="12">
        <v>0.91</v>
      </c>
      <c r="U130" s="12">
        <v>0.35</v>
      </c>
      <c r="V130" s="18"/>
      <c r="W130" s="18"/>
      <c r="X130" s="18">
        <v>5</v>
      </c>
    </row>
    <row r="131" spans="1:24" s="10" customFormat="1" ht="15" customHeight="1" x14ac:dyDescent="0.2">
      <c r="A131" s="32"/>
      <c r="B131" s="11" t="s">
        <v>137</v>
      </c>
      <c r="C131" s="15">
        <v>130</v>
      </c>
      <c r="D131" s="12">
        <v>26</v>
      </c>
      <c r="E131" s="13">
        <v>30</v>
      </c>
      <c r="F131" s="12">
        <v>18.2</v>
      </c>
      <c r="G131" s="33"/>
      <c r="H131" s="34"/>
      <c r="I131" s="13">
        <f t="shared" si="4"/>
        <v>130</v>
      </c>
      <c r="J131" s="15">
        <v>115</v>
      </c>
      <c r="K131" s="11">
        <v>0</v>
      </c>
      <c r="L131" s="15">
        <v>60</v>
      </c>
      <c r="M131" s="15">
        <v>0</v>
      </c>
      <c r="N131" s="15">
        <v>0</v>
      </c>
      <c r="O131" s="13">
        <v>10</v>
      </c>
      <c r="P131" s="13">
        <v>12</v>
      </c>
      <c r="Q131" s="13">
        <v>12</v>
      </c>
      <c r="R131" s="12">
        <v>0.56230769230769229</v>
      </c>
      <c r="S131" s="37">
        <v>0.2076923076923077</v>
      </c>
      <c r="T131" s="12">
        <v>0.91000000000000014</v>
      </c>
      <c r="U131" s="12">
        <v>0.18461538461538463</v>
      </c>
      <c r="V131" s="18"/>
      <c r="W131" s="18"/>
      <c r="X131" s="18">
        <v>5</v>
      </c>
    </row>
    <row r="132" spans="1:24" s="10" customFormat="1" ht="15" customHeight="1" x14ac:dyDescent="0.2">
      <c r="A132" s="32"/>
      <c r="B132" s="11" t="s">
        <v>138</v>
      </c>
      <c r="C132" s="15">
        <v>130</v>
      </c>
      <c r="D132" s="12">
        <v>26</v>
      </c>
      <c r="E132" s="13">
        <v>30</v>
      </c>
      <c r="F132" s="12">
        <v>18.2</v>
      </c>
      <c r="G132" s="33"/>
      <c r="H132" s="34"/>
      <c r="I132" s="13">
        <f t="shared" si="4"/>
        <v>130</v>
      </c>
      <c r="J132" s="15">
        <v>115</v>
      </c>
      <c r="K132" s="11">
        <v>0</v>
      </c>
      <c r="L132" s="15">
        <v>60</v>
      </c>
      <c r="M132" s="15">
        <v>0</v>
      </c>
      <c r="N132" s="15">
        <v>0</v>
      </c>
      <c r="O132" s="13">
        <v>10</v>
      </c>
      <c r="P132" s="13">
        <v>12</v>
      </c>
      <c r="Q132" s="13">
        <v>12</v>
      </c>
      <c r="R132" s="12">
        <v>0.32</v>
      </c>
      <c r="S132" s="37">
        <v>0.15</v>
      </c>
      <c r="T132" s="12">
        <v>0.56000000000000005</v>
      </c>
      <c r="U132" s="12">
        <v>0.05</v>
      </c>
      <c r="V132" s="18"/>
      <c r="W132" s="18"/>
      <c r="X132" s="18">
        <v>5</v>
      </c>
    </row>
    <row r="133" spans="1:24" s="10" customFormat="1" ht="15" customHeight="1" x14ac:dyDescent="0.2">
      <c r="A133" s="27"/>
      <c r="B133" s="11" t="s">
        <v>139</v>
      </c>
      <c r="C133" s="11">
        <v>240</v>
      </c>
      <c r="D133" s="12">
        <v>24</v>
      </c>
      <c r="E133" s="13">
        <v>30</v>
      </c>
      <c r="F133" s="12">
        <v>16.8</v>
      </c>
      <c r="G133" s="33"/>
      <c r="H133" s="34"/>
      <c r="I133" s="13">
        <f t="shared" si="4"/>
        <v>240</v>
      </c>
      <c r="J133" s="11">
        <v>160</v>
      </c>
      <c r="K133" s="11">
        <v>0</v>
      </c>
      <c r="L133" s="11">
        <v>60</v>
      </c>
      <c r="M133" s="11">
        <v>0</v>
      </c>
      <c r="N133" s="11">
        <v>0</v>
      </c>
      <c r="O133" s="13">
        <v>10</v>
      </c>
      <c r="P133" s="13">
        <v>16</v>
      </c>
      <c r="Q133" s="13">
        <v>16</v>
      </c>
      <c r="R133" s="12">
        <v>0.45</v>
      </c>
      <c r="S133" s="12">
        <v>0.12</v>
      </c>
      <c r="T133" s="12">
        <v>0.53</v>
      </c>
      <c r="U133" s="12">
        <v>0.06</v>
      </c>
      <c r="V133" s="35"/>
      <c r="W133" s="11"/>
      <c r="X133" s="19">
        <v>10</v>
      </c>
    </row>
    <row r="134" spans="1:24" s="10" customFormat="1" ht="15" customHeight="1" x14ac:dyDescent="0.2">
      <c r="A134" s="27">
        <v>1</v>
      </c>
      <c r="B134" s="11" t="s">
        <v>140</v>
      </c>
      <c r="C134" s="11">
        <v>160</v>
      </c>
      <c r="D134" s="12">
        <v>16</v>
      </c>
      <c r="E134" s="13">
        <v>30</v>
      </c>
      <c r="F134" s="12">
        <v>11.2</v>
      </c>
      <c r="G134" s="33"/>
      <c r="H134" s="34"/>
      <c r="I134" s="13">
        <f t="shared" si="4"/>
        <v>160</v>
      </c>
      <c r="J134" s="11">
        <v>100</v>
      </c>
      <c r="K134" s="11">
        <v>0</v>
      </c>
      <c r="L134" s="11">
        <v>60</v>
      </c>
      <c r="M134" s="11">
        <v>0</v>
      </c>
      <c r="N134" s="11">
        <v>0</v>
      </c>
      <c r="O134" s="13">
        <v>10</v>
      </c>
      <c r="P134" s="13">
        <v>5</v>
      </c>
      <c r="Q134" s="13">
        <v>5</v>
      </c>
      <c r="R134" s="12">
        <v>0.45</v>
      </c>
      <c r="S134" s="12">
        <v>0.12</v>
      </c>
      <c r="T134" s="12">
        <v>0.53</v>
      </c>
      <c r="U134" s="12">
        <v>0.06</v>
      </c>
      <c r="V134" s="35"/>
      <c r="W134" s="11"/>
      <c r="X134" s="19">
        <v>10</v>
      </c>
    </row>
    <row r="135" spans="1:24" s="10" customFormat="1" ht="15" customHeight="1" x14ac:dyDescent="0.2">
      <c r="A135" s="27"/>
      <c r="B135" s="11" t="s">
        <v>141</v>
      </c>
      <c r="C135" s="15">
        <v>500</v>
      </c>
      <c r="D135" s="12">
        <v>50</v>
      </c>
      <c r="E135" s="13">
        <v>30</v>
      </c>
      <c r="F135" s="12">
        <v>35</v>
      </c>
      <c r="G135" s="33"/>
      <c r="H135" s="34"/>
      <c r="I135" s="13">
        <f t="shared" si="4"/>
        <v>500</v>
      </c>
      <c r="J135" s="15">
        <v>285</v>
      </c>
      <c r="K135" s="11">
        <v>0</v>
      </c>
      <c r="L135" s="15">
        <v>60</v>
      </c>
      <c r="M135" s="15">
        <v>0</v>
      </c>
      <c r="N135" s="15">
        <v>0</v>
      </c>
      <c r="O135" s="13">
        <v>10</v>
      </c>
      <c r="P135" s="13">
        <v>29</v>
      </c>
      <c r="Q135" s="13">
        <v>14</v>
      </c>
      <c r="R135" s="12">
        <v>0.49</v>
      </c>
      <c r="S135" s="12">
        <v>0.13</v>
      </c>
      <c r="T135" s="12">
        <v>1.08</v>
      </c>
      <c r="U135" s="12">
        <v>0.08</v>
      </c>
      <c r="V135" s="18"/>
      <c r="W135" s="18"/>
      <c r="X135" s="18">
        <v>10</v>
      </c>
    </row>
    <row r="136" spans="1:24" ht="15" customHeight="1" x14ac:dyDescent="0.25">
      <c r="A136" s="27"/>
      <c r="B136" s="11" t="s">
        <v>142</v>
      </c>
      <c r="C136" s="11">
        <v>400</v>
      </c>
      <c r="D136" s="12">
        <v>80</v>
      </c>
      <c r="E136" s="13">
        <v>30</v>
      </c>
      <c r="F136" s="12">
        <v>56</v>
      </c>
      <c r="G136" s="33"/>
      <c r="H136" s="34"/>
      <c r="I136" s="13">
        <f t="shared" si="4"/>
        <v>400</v>
      </c>
      <c r="J136" s="11">
        <v>210</v>
      </c>
      <c r="K136" s="11">
        <v>0</v>
      </c>
      <c r="L136" s="11">
        <v>30</v>
      </c>
      <c r="M136" s="11">
        <v>0</v>
      </c>
      <c r="N136" s="11">
        <v>0</v>
      </c>
      <c r="O136" s="13">
        <v>10</v>
      </c>
      <c r="P136" s="13">
        <v>21</v>
      </c>
      <c r="Q136" s="13">
        <v>21</v>
      </c>
      <c r="R136" s="12">
        <v>0.42</v>
      </c>
      <c r="S136" s="12">
        <v>0.11</v>
      </c>
      <c r="T136" s="12">
        <v>0.55000000000000004</v>
      </c>
      <c r="U136" s="12">
        <v>0.08</v>
      </c>
      <c r="V136" s="35"/>
      <c r="W136" s="11"/>
      <c r="X136" s="19">
        <v>5</v>
      </c>
    </row>
    <row r="137" spans="1:24" ht="15" customHeight="1" x14ac:dyDescent="0.25">
      <c r="A137" s="32"/>
      <c r="B137" s="11" t="s">
        <v>143</v>
      </c>
      <c r="C137" s="15">
        <v>600</v>
      </c>
      <c r="D137" s="12">
        <v>120</v>
      </c>
      <c r="E137" s="13">
        <v>30</v>
      </c>
      <c r="F137" s="12">
        <v>84</v>
      </c>
      <c r="G137" s="33"/>
      <c r="H137" s="34"/>
      <c r="I137" s="13">
        <f t="shared" si="4"/>
        <v>600</v>
      </c>
      <c r="J137" s="15">
        <v>215</v>
      </c>
      <c r="K137" s="11">
        <v>0</v>
      </c>
      <c r="L137" s="15">
        <v>60</v>
      </c>
      <c r="M137" s="15">
        <v>0</v>
      </c>
      <c r="N137" s="15">
        <v>0</v>
      </c>
      <c r="O137" s="13">
        <v>10</v>
      </c>
      <c r="P137" s="13">
        <v>22</v>
      </c>
      <c r="Q137" s="13">
        <v>22</v>
      </c>
      <c r="R137" s="12">
        <v>0.28999999999999998</v>
      </c>
      <c r="S137" s="12">
        <v>7.0000000000000007E-2</v>
      </c>
      <c r="T137" s="12">
        <v>0.5</v>
      </c>
      <c r="U137" s="12">
        <v>0.05</v>
      </c>
      <c r="V137" s="18"/>
      <c r="W137" s="18"/>
      <c r="X137" s="19">
        <v>5</v>
      </c>
    </row>
    <row r="138" spans="1:24" ht="15" customHeight="1" x14ac:dyDescent="0.25">
      <c r="A138" s="27"/>
      <c r="B138" s="11" t="s">
        <v>144</v>
      </c>
      <c r="C138" s="11">
        <v>50</v>
      </c>
      <c r="D138" s="12">
        <v>5</v>
      </c>
      <c r="E138" s="13">
        <v>30</v>
      </c>
      <c r="F138" s="12">
        <v>3.5</v>
      </c>
      <c r="G138" s="33"/>
      <c r="H138" s="34"/>
      <c r="I138" s="13">
        <f t="shared" si="4"/>
        <v>50</v>
      </c>
      <c r="J138" s="11">
        <v>185</v>
      </c>
      <c r="K138" s="11">
        <v>0</v>
      </c>
      <c r="L138" s="11">
        <v>60</v>
      </c>
      <c r="M138" s="11">
        <v>0</v>
      </c>
      <c r="N138" s="11">
        <v>0</v>
      </c>
      <c r="O138" s="13">
        <v>10</v>
      </c>
      <c r="P138" s="13">
        <v>19</v>
      </c>
      <c r="Q138" s="13">
        <v>19</v>
      </c>
      <c r="R138" s="12">
        <v>2.9099999999999997</v>
      </c>
      <c r="S138" s="12">
        <v>0.75000000000000011</v>
      </c>
      <c r="T138" s="12">
        <v>6.76</v>
      </c>
      <c r="U138" s="12">
        <v>0.59000000000000008</v>
      </c>
      <c r="V138" s="18"/>
      <c r="W138" s="18"/>
      <c r="X138" s="19">
        <v>10</v>
      </c>
    </row>
    <row r="139" spans="1:24" ht="15" customHeight="1" x14ac:dyDescent="0.25">
      <c r="A139" s="27"/>
      <c r="B139" s="11" t="s">
        <v>145</v>
      </c>
      <c r="C139" s="11">
        <v>50</v>
      </c>
      <c r="D139" s="12">
        <v>5</v>
      </c>
      <c r="E139" s="13">
        <v>30</v>
      </c>
      <c r="F139" s="12">
        <v>3.5</v>
      </c>
      <c r="G139" s="33"/>
      <c r="H139" s="34"/>
      <c r="I139" s="13">
        <f t="shared" si="4"/>
        <v>50</v>
      </c>
      <c r="J139" s="11">
        <v>185</v>
      </c>
      <c r="K139" s="11">
        <v>0</v>
      </c>
      <c r="L139" s="11">
        <v>60</v>
      </c>
      <c r="M139" s="11">
        <v>0</v>
      </c>
      <c r="N139" s="11">
        <v>0</v>
      </c>
      <c r="O139" s="13">
        <v>10</v>
      </c>
      <c r="P139" s="13">
        <v>19</v>
      </c>
      <c r="Q139" s="13">
        <v>19</v>
      </c>
      <c r="R139" s="12">
        <v>0.3</v>
      </c>
      <c r="S139" s="12">
        <v>0.12</v>
      </c>
      <c r="T139" s="12">
        <v>0.46</v>
      </c>
      <c r="U139" s="12">
        <v>0.05</v>
      </c>
      <c r="V139" s="35"/>
      <c r="W139" s="11">
        <v>9</v>
      </c>
      <c r="X139" s="19">
        <v>10</v>
      </c>
    </row>
    <row r="140" spans="1:24" ht="15" customHeight="1" x14ac:dyDescent="0.25">
      <c r="A140" s="27"/>
      <c r="B140" s="11" t="s">
        <v>146</v>
      </c>
      <c r="C140" s="15">
        <v>50</v>
      </c>
      <c r="D140" s="12">
        <v>10</v>
      </c>
      <c r="E140" s="13">
        <v>30</v>
      </c>
      <c r="F140" s="12">
        <v>7</v>
      </c>
      <c r="G140" s="33"/>
      <c r="H140" s="34"/>
      <c r="I140" s="13">
        <f t="shared" si="4"/>
        <v>50</v>
      </c>
      <c r="J140" s="15">
        <v>50</v>
      </c>
      <c r="K140" s="11">
        <v>0</v>
      </c>
      <c r="L140" s="15">
        <v>60</v>
      </c>
      <c r="M140" s="15">
        <v>0</v>
      </c>
      <c r="N140" s="15">
        <v>0</v>
      </c>
      <c r="O140" s="13">
        <v>10</v>
      </c>
      <c r="P140" s="13">
        <v>3</v>
      </c>
      <c r="Q140" s="13">
        <v>3</v>
      </c>
      <c r="R140" s="12">
        <v>0.62</v>
      </c>
      <c r="S140" s="12">
        <v>0.15</v>
      </c>
      <c r="T140" s="12">
        <v>0.56000000000000005</v>
      </c>
      <c r="U140" s="12">
        <v>0.05</v>
      </c>
      <c r="V140" s="18"/>
      <c r="W140" s="18"/>
      <c r="X140" s="18">
        <v>5</v>
      </c>
    </row>
    <row r="141" spans="1:24" ht="15" customHeight="1" x14ac:dyDescent="0.25">
      <c r="A141" s="32"/>
      <c r="B141" s="11" t="s">
        <v>147</v>
      </c>
      <c r="C141" s="11">
        <v>80</v>
      </c>
      <c r="D141" s="12">
        <v>16</v>
      </c>
      <c r="E141" s="13">
        <v>30</v>
      </c>
      <c r="F141" s="12">
        <v>11.2</v>
      </c>
      <c r="G141" s="33"/>
      <c r="H141" s="34"/>
      <c r="I141" s="13">
        <f t="shared" si="4"/>
        <v>80</v>
      </c>
      <c r="J141" s="11">
        <v>65</v>
      </c>
      <c r="K141" s="11">
        <v>0</v>
      </c>
      <c r="L141" s="11">
        <v>30</v>
      </c>
      <c r="M141" s="11">
        <v>0</v>
      </c>
      <c r="N141" s="11">
        <v>0</v>
      </c>
      <c r="O141" s="13">
        <v>10</v>
      </c>
      <c r="P141" s="13">
        <v>7</v>
      </c>
      <c r="Q141" s="13">
        <v>7</v>
      </c>
      <c r="R141" s="12">
        <v>0.57999999999999996</v>
      </c>
      <c r="S141" s="12">
        <v>0.09</v>
      </c>
      <c r="T141" s="12">
        <v>0.5</v>
      </c>
      <c r="U141" s="12">
        <v>0.3</v>
      </c>
      <c r="V141" s="35"/>
      <c r="W141" s="18">
        <v>0.5</v>
      </c>
      <c r="X141" s="19">
        <v>5</v>
      </c>
    </row>
    <row r="142" spans="1:24" ht="15" customHeight="1" x14ac:dyDescent="0.25">
      <c r="A142" s="27"/>
      <c r="B142" s="11" t="s">
        <v>148</v>
      </c>
      <c r="C142" s="11">
        <v>200</v>
      </c>
      <c r="D142" s="12">
        <v>40</v>
      </c>
      <c r="E142" s="13">
        <v>30</v>
      </c>
      <c r="F142" s="12">
        <v>28</v>
      </c>
      <c r="G142" s="33"/>
      <c r="H142" s="34"/>
      <c r="I142" s="13">
        <f t="shared" si="4"/>
        <v>200</v>
      </c>
      <c r="J142" s="11">
        <v>175</v>
      </c>
      <c r="K142" s="11">
        <v>0</v>
      </c>
      <c r="L142" s="11">
        <v>60</v>
      </c>
      <c r="M142" s="11">
        <v>0</v>
      </c>
      <c r="N142" s="11">
        <v>0</v>
      </c>
      <c r="O142" s="13">
        <v>10</v>
      </c>
      <c r="P142" s="13">
        <v>18</v>
      </c>
      <c r="Q142" s="13">
        <v>18</v>
      </c>
      <c r="R142" s="12">
        <v>0.76700000000000002</v>
      </c>
      <c r="S142" s="12">
        <v>0.28400000000000003</v>
      </c>
      <c r="T142" s="12">
        <v>1.6529999999999998</v>
      </c>
      <c r="U142" s="12">
        <v>0.30099999999999999</v>
      </c>
      <c r="V142" s="18"/>
      <c r="W142" s="18"/>
      <c r="X142" s="19">
        <v>5</v>
      </c>
    </row>
    <row r="143" spans="1:24" ht="15" customHeight="1" x14ac:dyDescent="0.25">
      <c r="A143" s="27">
        <v>1</v>
      </c>
      <c r="B143" s="11" t="s">
        <v>149</v>
      </c>
      <c r="C143" s="11">
        <v>200</v>
      </c>
      <c r="D143" s="12">
        <v>40</v>
      </c>
      <c r="E143" s="13">
        <v>30</v>
      </c>
      <c r="F143" s="12">
        <v>28</v>
      </c>
      <c r="G143" s="33"/>
      <c r="H143" s="34"/>
      <c r="I143" s="13">
        <f t="shared" si="4"/>
        <v>200</v>
      </c>
      <c r="J143" s="11">
        <v>175</v>
      </c>
      <c r="K143" s="11">
        <v>0</v>
      </c>
      <c r="L143" s="11">
        <v>60</v>
      </c>
      <c r="M143" s="11">
        <v>0</v>
      </c>
      <c r="N143" s="11">
        <v>0</v>
      </c>
      <c r="O143" s="13">
        <v>10</v>
      </c>
      <c r="P143" s="13">
        <v>18</v>
      </c>
      <c r="Q143" s="13">
        <v>18</v>
      </c>
      <c r="R143" s="12">
        <v>0.36</v>
      </c>
      <c r="S143" s="12">
        <v>0.13</v>
      </c>
      <c r="T143" s="12">
        <v>0.41</v>
      </c>
      <c r="U143" s="12">
        <v>0.18</v>
      </c>
      <c r="V143" s="35"/>
      <c r="W143" s="18">
        <v>1.1000000000000001</v>
      </c>
      <c r="X143" s="19">
        <v>5</v>
      </c>
    </row>
    <row r="144" spans="1:24" ht="15" customHeight="1" x14ac:dyDescent="0.25">
      <c r="A144" s="27"/>
      <c r="B144" s="11" t="s">
        <v>150</v>
      </c>
      <c r="C144" s="11">
        <v>350</v>
      </c>
      <c r="D144" s="12">
        <v>70</v>
      </c>
      <c r="E144" s="13">
        <v>30</v>
      </c>
      <c r="F144" s="12">
        <v>49</v>
      </c>
      <c r="G144" s="33"/>
      <c r="H144" s="34"/>
      <c r="I144" s="13">
        <f t="shared" si="4"/>
        <v>350</v>
      </c>
      <c r="J144" s="11">
        <v>210</v>
      </c>
      <c r="K144" s="11">
        <v>0</v>
      </c>
      <c r="L144" s="11">
        <v>60</v>
      </c>
      <c r="M144" s="11">
        <v>0</v>
      </c>
      <c r="N144" s="11">
        <v>0</v>
      </c>
      <c r="O144" s="13">
        <v>10</v>
      </c>
      <c r="P144" s="13">
        <v>21</v>
      </c>
      <c r="Q144" s="13">
        <v>21</v>
      </c>
      <c r="R144" s="12">
        <v>0.49</v>
      </c>
      <c r="S144" s="12">
        <v>0.11</v>
      </c>
      <c r="T144" s="12">
        <v>0.62</v>
      </c>
      <c r="U144" s="12">
        <v>0.13</v>
      </c>
      <c r="V144" s="35"/>
      <c r="W144" s="18"/>
      <c r="X144" s="19">
        <v>5</v>
      </c>
    </row>
    <row r="145" spans="1:24" ht="15" customHeight="1" x14ac:dyDescent="0.25">
      <c r="A145" s="27"/>
      <c r="B145" s="11" t="s">
        <v>151</v>
      </c>
      <c r="C145" s="11">
        <v>80</v>
      </c>
      <c r="D145" s="12">
        <v>16</v>
      </c>
      <c r="E145" s="13">
        <v>30</v>
      </c>
      <c r="F145" s="12">
        <v>11.2</v>
      </c>
      <c r="G145" s="33"/>
      <c r="H145" s="34"/>
      <c r="I145" s="13">
        <f t="shared" si="4"/>
        <v>80</v>
      </c>
      <c r="J145" s="11">
        <v>110</v>
      </c>
      <c r="K145" s="11">
        <v>0</v>
      </c>
      <c r="L145" s="11">
        <v>30</v>
      </c>
      <c r="M145" s="11">
        <v>0</v>
      </c>
      <c r="N145" s="11">
        <v>0</v>
      </c>
      <c r="O145" s="13">
        <v>10</v>
      </c>
      <c r="P145" s="13">
        <v>11</v>
      </c>
      <c r="Q145" s="13">
        <v>11</v>
      </c>
      <c r="R145" s="12">
        <v>1.1099999999999999</v>
      </c>
      <c r="S145" s="12">
        <v>0.38</v>
      </c>
      <c r="T145" s="12">
        <v>1.53</v>
      </c>
      <c r="U145" s="12">
        <v>0.14000000000000001</v>
      </c>
      <c r="V145" s="18"/>
      <c r="W145" s="18"/>
      <c r="X145" s="19">
        <v>5</v>
      </c>
    </row>
    <row r="146" spans="1:24" x14ac:dyDescent="0.25">
      <c r="A146" s="27"/>
      <c r="B146" s="11" t="s">
        <v>152</v>
      </c>
      <c r="C146" s="11">
        <v>80</v>
      </c>
      <c r="D146" s="12">
        <v>16</v>
      </c>
      <c r="E146" s="13">
        <v>30</v>
      </c>
      <c r="F146" s="12">
        <v>11.2</v>
      </c>
      <c r="G146" s="33"/>
      <c r="H146" s="34"/>
      <c r="I146" s="13">
        <f t="shared" si="4"/>
        <v>80</v>
      </c>
      <c r="J146" s="11">
        <v>110</v>
      </c>
      <c r="K146" s="11">
        <v>0</v>
      </c>
      <c r="L146" s="11">
        <v>30</v>
      </c>
      <c r="M146" s="11">
        <v>0</v>
      </c>
      <c r="N146" s="11">
        <v>0</v>
      </c>
      <c r="O146" s="13">
        <v>10</v>
      </c>
      <c r="P146" s="13">
        <v>11</v>
      </c>
      <c r="Q146" s="13">
        <v>11</v>
      </c>
      <c r="R146" s="12">
        <v>0.5</v>
      </c>
      <c r="S146" s="12">
        <v>0.23</v>
      </c>
      <c r="T146" s="12">
        <v>0.64</v>
      </c>
      <c r="U146" s="12">
        <v>7.0000000000000007E-2</v>
      </c>
      <c r="V146" s="35"/>
      <c r="W146" s="11">
        <v>1</v>
      </c>
      <c r="X146" s="19">
        <v>5</v>
      </c>
    </row>
    <row r="147" spans="1:24" x14ac:dyDescent="0.25">
      <c r="A147" s="27"/>
      <c r="B147" s="11" t="s">
        <v>153</v>
      </c>
      <c r="C147" s="15">
        <v>100</v>
      </c>
      <c r="D147" s="12">
        <v>20</v>
      </c>
      <c r="E147" s="13">
        <v>30</v>
      </c>
      <c r="F147" s="12">
        <v>14</v>
      </c>
      <c r="G147" s="33"/>
      <c r="H147" s="34"/>
      <c r="I147" s="13">
        <f t="shared" si="4"/>
        <v>100</v>
      </c>
      <c r="J147" s="11">
        <v>100</v>
      </c>
      <c r="K147" s="11">
        <v>0</v>
      </c>
      <c r="L147" s="15">
        <v>60</v>
      </c>
      <c r="M147" s="15">
        <v>0</v>
      </c>
      <c r="N147" s="15">
        <v>0</v>
      </c>
      <c r="O147" s="13">
        <v>10</v>
      </c>
      <c r="P147" s="13">
        <v>10</v>
      </c>
      <c r="Q147" s="13">
        <v>10</v>
      </c>
      <c r="R147" s="12">
        <v>0.78</v>
      </c>
      <c r="S147" s="12">
        <v>0.28000000000000003</v>
      </c>
      <c r="T147" s="12">
        <v>1.75</v>
      </c>
      <c r="U147" s="12">
        <v>0.18</v>
      </c>
      <c r="V147" s="18"/>
      <c r="W147" s="18"/>
      <c r="X147" s="19">
        <v>5</v>
      </c>
    </row>
    <row r="148" spans="1:24" x14ac:dyDescent="0.25">
      <c r="A148" s="27"/>
      <c r="B148" s="11" t="s">
        <v>154</v>
      </c>
      <c r="C148" s="11">
        <v>100</v>
      </c>
      <c r="D148" s="12">
        <v>20</v>
      </c>
      <c r="E148" s="13">
        <v>30</v>
      </c>
      <c r="F148" s="12">
        <v>14</v>
      </c>
      <c r="G148" s="33"/>
      <c r="H148" s="34"/>
      <c r="I148" s="13">
        <f t="shared" ref="I148:I179" si="5">IF(AND(G148="",H148=""),C148,IF(G148="",D148-(D148*H148/100),100*G148*C148/D148/(100-H148)))</f>
        <v>100</v>
      </c>
      <c r="J148" s="11">
        <v>100</v>
      </c>
      <c r="K148" s="11">
        <v>0</v>
      </c>
      <c r="L148" s="11">
        <v>60</v>
      </c>
      <c r="M148" s="11">
        <v>0</v>
      </c>
      <c r="N148" s="11">
        <v>0</v>
      </c>
      <c r="O148" s="13">
        <v>10</v>
      </c>
      <c r="P148" s="13">
        <v>10</v>
      </c>
      <c r="Q148" s="13">
        <v>10</v>
      </c>
      <c r="R148" s="12">
        <v>0.5</v>
      </c>
      <c r="S148" s="12">
        <v>0.21</v>
      </c>
      <c r="T148" s="12">
        <v>0.76</v>
      </c>
      <c r="U148" s="12">
        <v>7.0000000000000007E-2</v>
      </c>
      <c r="V148" s="35"/>
      <c r="W148" s="18"/>
      <c r="X148" s="19">
        <v>5</v>
      </c>
    </row>
    <row r="149" spans="1:24" x14ac:dyDescent="0.25">
      <c r="A149" s="27">
        <v>1</v>
      </c>
      <c r="B149" s="11" t="s">
        <v>155</v>
      </c>
      <c r="C149" s="11">
        <v>300</v>
      </c>
      <c r="D149" s="12">
        <v>60</v>
      </c>
      <c r="E149" s="13">
        <v>30</v>
      </c>
      <c r="F149" s="12">
        <v>42</v>
      </c>
      <c r="G149" s="33"/>
      <c r="H149" s="34"/>
      <c r="I149" s="13">
        <f t="shared" si="5"/>
        <v>300</v>
      </c>
      <c r="J149" s="11">
        <v>130</v>
      </c>
      <c r="K149" s="11">
        <v>0</v>
      </c>
      <c r="L149" s="11">
        <v>60</v>
      </c>
      <c r="M149" s="11">
        <v>0</v>
      </c>
      <c r="N149" s="11">
        <v>0</v>
      </c>
      <c r="O149" s="13">
        <v>10</v>
      </c>
      <c r="P149" s="13">
        <v>13</v>
      </c>
      <c r="Q149" s="13">
        <v>13</v>
      </c>
      <c r="R149" s="12">
        <v>0.37</v>
      </c>
      <c r="S149" s="12">
        <v>0.08</v>
      </c>
      <c r="T149" s="12">
        <v>0.66</v>
      </c>
      <c r="U149" s="12">
        <v>7.0000000000000007E-2</v>
      </c>
      <c r="V149" s="35">
        <v>0.46</v>
      </c>
      <c r="W149" s="11"/>
      <c r="X149" s="19">
        <v>5</v>
      </c>
    </row>
    <row r="150" spans="1:24" x14ac:dyDescent="0.25">
      <c r="A150" s="27"/>
      <c r="B150" s="11" t="s">
        <v>156</v>
      </c>
      <c r="C150" s="11">
        <v>350</v>
      </c>
      <c r="D150" s="12">
        <v>70</v>
      </c>
      <c r="E150" s="13">
        <v>30</v>
      </c>
      <c r="F150" s="12">
        <v>49</v>
      </c>
      <c r="G150" s="33"/>
      <c r="H150" s="34"/>
      <c r="I150" s="13">
        <f t="shared" si="5"/>
        <v>350</v>
      </c>
      <c r="J150" s="11">
        <v>180</v>
      </c>
      <c r="K150" s="11">
        <v>0</v>
      </c>
      <c r="L150" s="11">
        <v>60</v>
      </c>
      <c r="M150" s="11">
        <v>0</v>
      </c>
      <c r="N150" s="11">
        <v>0</v>
      </c>
      <c r="O150" s="13">
        <v>10</v>
      </c>
      <c r="P150" s="13">
        <v>18</v>
      </c>
      <c r="Q150" s="13">
        <v>18</v>
      </c>
      <c r="R150" s="12">
        <v>0.46</v>
      </c>
      <c r="S150" s="12">
        <v>0.16</v>
      </c>
      <c r="T150" s="12">
        <v>0.77</v>
      </c>
      <c r="U150" s="12">
        <v>0.05</v>
      </c>
      <c r="V150" s="35"/>
      <c r="W150" s="11"/>
      <c r="X150" s="19">
        <v>5</v>
      </c>
    </row>
    <row r="151" spans="1:24" x14ac:dyDescent="0.25">
      <c r="A151" s="27"/>
      <c r="B151" s="11" t="s">
        <v>157</v>
      </c>
      <c r="C151" s="15">
        <v>150</v>
      </c>
      <c r="D151" s="12">
        <v>30</v>
      </c>
      <c r="E151" s="13">
        <v>30</v>
      </c>
      <c r="F151" s="12">
        <v>21</v>
      </c>
      <c r="G151" s="33"/>
      <c r="H151" s="34"/>
      <c r="I151" s="13">
        <f t="shared" si="5"/>
        <v>150</v>
      </c>
      <c r="J151" s="15">
        <v>95</v>
      </c>
      <c r="K151" s="11">
        <v>0</v>
      </c>
      <c r="L151" s="15">
        <v>60</v>
      </c>
      <c r="M151" s="15">
        <v>0</v>
      </c>
      <c r="N151" s="15">
        <v>0</v>
      </c>
      <c r="O151" s="13">
        <v>10</v>
      </c>
      <c r="P151" s="13">
        <v>5</v>
      </c>
      <c r="Q151" s="13">
        <v>5</v>
      </c>
      <c r="R151" s="12">
        <v>0.35</v>
      </c>
      <c r="S151" s="12">
        <v>0.09</v>
      </c>
      <c r="T151" s="12">
        <v>0.37</v>
      </c>
      <c r="U151" s="12">
        <v>0.04</v>
      </c>
      <c r="V151" s="18"/>
      <c r="W151" s="18"/>
      <c r="X151" s="18">
        <v>5</v>
      </c>
    </row>
    <row r="152" spans="1:24" x14ac:dyDescent="0.25">
      <c r="A152" s="32"/>
      <c r="B152" s="11" t="s">
        <v>158</v>
      </c>
      <c r="C152" s="15">
        <v>25</v>
      </c>
      <c r="D152" s="12">
        <v>30</v>
      </c>
      <c r="E152" s="13">
        <v>30</v>
      </c>
      <c r="F152" s="12">
        <v>21</v>
      </c>
      <c r="G152" s="33"/>
      <c r="H152" s="34"/>
      <c r="I152" s="13">
        <f t="shared" si="5"/>
        <v>25</v>
      </c>
      <c r="J152" s="15">
        <v>95</v>
      </c>
      <c r="K152" s="11">
        <v>0</v>
      </c>
      <c r="L152" s="15">
        <v>60</v>
      </c>
      <c r="M152" s="15">
        <v>0</v>
      </c>
      <c r="N152" s="15">
        <v>0</v>
      </c>
      <c r="O152" s="13">
        <v>10</v>
      </c>
      <c r="P152" s="13">
        <v>5</v>
      </c>
      <c r="Q152" s="13">
        <v>5</v>
      </c>
      <c r="R152" s="12">
        <v>1.3540000000000001</v>
      </c>
      <c r="S152" s="12">
        <v>0.51</v>
      </c>
      <c r="T152" s="12">
        <v>3.266</v>
      </c>
      <c r="U152" s="12">
        <v>0.33</v>
      </c>
      <c r="V152" s="18"/>
      <c r="W152" s="18"/>
      <c r="X152" s="19">
        <v>7</v>
      </c>
    </row>
    <row r="153" spans="1:24" x14ac:dyDescent="0.25">
      <c r="A153" s="32"/>
      <c r="B153" s="11" t="s">
        <v>159</v>
      </c>
      <c r="C153" s="15">
        <v>25</v>
      </c>
      <c r="D153" s="12">
        <v>30</v>
      </c>
      <c r="E153" s="13">
        <v>30</v>
      </c>
      <c r="F153" s="12">
        <v>21</v>
      </c>
      <c r="G153" s="33"/>
      <c r="H153" s="34"/>
      <c r="I153" s="13">
        <f t="shared" si="5"/>
        <v>25</v>
      </c>
      <c r="J153" s="15">
        <v>95</v>
      </c>
      <c r="K153" s="11">
        <v>0</v>
      </c>
      <c r="L153" s="15">
        <v>60</v>
      </c>
      <c r="M153" s="15">
        <v>0</v>
      </c>
      <c r="N153" s="15">
        <v>0</v>
      </c>
      <c r="O153" s="13">
        <v>10</v>
      </c>
      <c r="P153" s="13">
        <v>5</v>
      </c>
      <c r="Q153" s="13">
        <v>5</v>
      </c>
      <c r="R153" s="12">
        <v>0.34</v>
      </c>
      <c r="S153" s="12">
        <v>0.12</v>
      </c>
      <c r="T153" s="12">
        <v>0.64</v>
      </c>
      <c r="U153" s="12">
        <v>7.0000000000000007E-2</v>
      </c>
      <c r="V153" s="18"/>
      <c r="W153" s="18"/>
      <c r="X153" s="19">
        <v>7</v>
      </c>
    </row>
    <row r="154" spans="1:24" x14ac:dyDescent="0.25">
      <c r="A154" s="27">
        <v>1</v>
      </c>
      <c r="B154" s="11" t="s">
        <v>160</v>
      </c>
      <c r="C154" s="11">
        <v>120</v>
      </c>
      <c r="D154" s="12">
        <v>24</v>
      </c>
      <c r="E154" s="13">
        <v>30</v>
      </c>
      <c r="F154" s="12">
        <v>16.8</v>
      </c>
      <c r="G154" s="33"/>
      <c r="H154" s="34"/>
      <c r="I154" s="13">
        <f t="shared" si="5"/>
        <v>120</v>
      </c>
      <c r="J154" s="11">
        <v>105</v>
      </c>
      <c r="K154" s="11">
        <v>0</v>
      </c>
      <c r="L154" s="11">
        <v>30</v>
      </c>
      <c r="M154" s="11">
        <v>0</v>
      </c>
      <c r="N154" s="11">
        <v>0</v>
      </c>
      <c r="O154" s="13">
        <v>10</v>
      </c>
      <c r="P154" s="13">
        <v>11</v>
      </c>
      <c r="Q154" s="13">
        <v>11</v>
      </c>
      <c r="R154" s="12">
        <v>0.27</v>
      </c>
      <c r="S154" s="12">
        <v>0.15</v>
      </c>
      <c r="T154" s="12">
        <v>0.35</v>
      </c>
      <c r="U154" s="12">
        <v>0.09</v>
      </c>
      <c r="V154" s="18"/>
      <c r="W154" s="18">
        <v>1</v>
      </c>
      <c r="X154" s="19">
        <v>5</v>
      </c>
    </row>
    <row r="155" spans="1:24" x14ac:dyDescent="0.25">
      <c r="A155" s="27"/>
      <c r="B155" s="11" t="s">
        <v>161</v>
      </c>
      <c r="C155" s="11">
        <v>120</v>
      </c>
      <c r="D155" s="12">
        <v>24</v>
      </c>
      <c r="E155" s="13">
        <v>30</v>
      </c>
      <c r="F155" s="12">
        <v>16.8</v>
      </c>
      <c r="G155" s="33"/>
      <c r="H155" s="34"/>
      <c r="I155" s="13">
        <f t="shared" si="5"/>
        <v>120</v>
      </c>
      <c r="J155" s="11">
        <v>105</v>
      </c>
      <c r="K155" s="11">
        <v>0</v>
      </c>
      <c r="L155" s="11">
        <v>30</v>
      </c>
      <c r="M155" s="11">
        <v>0</v>
      </c>
      <c r="N155" s="11">
        <v>0</v>
      </c>
      <c r="O155" s="13">
        <v>10</v>
      </c>
      <c r="P155" s="13">
        <v>10</v>
      </c>
      <c r="Q155" s="13">
        <v>10</v>
      </c>
      <c r="R155" s="12">
        <v>0.70750000000000002</v>
      </c>
      <c r="S155" s="12">
        <v>0.28541666666666665</v>
      </c>
      <c r="T155" s="12">
        <v>1.1104166666666666</v>
      </c>
      <c r="U155" s="12">
        <v>0.26708333333333334</v>
      </c>
      <c r="V155" s="35"/>
      <c r="W155" s="18"/>
      <c r="X155" s="19">
        <v>5</v>
      </c>
    </row>
    <row r="156" spans="1:24" x14ac:dyDescent="0.25">
      <c r="A156" s="27">
        <v>1</v>
      </c>
      <c r="B156" s="11" t="s">
        <v>162</v>
      </c>
      <c r="C156" s="11">
        <v>200</v>
      </c>
      <c r="D156" s="12">
        <v>20</v>
      </c>
      <c r="E156" s="13">
        <v>10</v>
      </c>
      <c r="F156" s="12">
        <v>18</v>
      </c>
      <c r="G156" s="33"/>
      <c r="H156" s="34"/>
      <c r="I156" s="13">
        <f t="shared" si="5"/>
        <v>200</v>
      </c>
      <c r="J156" s="11">
        <v>145</v>
      </c>
      <c r="K156" s="11">
        <v>0</v>
      </c>
      <c r="L156" s="15">
        <v>60</v>
      </c>
      <c r="M156" s="15">
        <v>0</v>
      </c>
      <c r="N156" s="15">
        <v>0</v>
      </c>
      <c r="O156" s="13">
        <v>10</v>
      </c>
      <c r="P156" s="13">
        <v>7</v>
      </c>
      <c r="Q156" s="13">
        <v>7</v>
      </c>
      <c r="R156" s="12">
        <v>0.43</v>
      </c>
      <c r="S156" s="12">
        <v>0.09</v>
      </c>
      <c r="T156" s="12">
        <v>0.41</v>
      </c>
      <c r="U156" s="12">
        <v>0.09</v>
      </c>
      <c r="V156" s="18"/>
      <c r="W156" s="18"/>
      <c r="X156" s="19">
        <v>10</v>
      </c>
    </row>
    <row r="157" spans="1:24" x14ac:dyDescent="0.25">
      <c r="A157" s="27"/>
      <c r="B157" s="11" t="s">
        <v>163</v>
      </c>
      <c r="C157" s="11">
        <v>300</v>
      </c>
      <c r="D157" s="12">
        <v>30</v>
      </c>
      <c r="E157" s="13">
        <v>10</v>
      </c>
      <c r="F157" s="12">
        <v>27</v>
      </c>
      <c r="G157" s="33"/>
      <c r="H157" s="34"/>
      <c r="I157" s="13">
        <f t="shared" si="5"/>
        <v>300</v>
      </c>
      <c r="J157" s="11">
        <v>210</v>
      </c>
      <c r="K157" s="11">
        <v>0</v>
      </c>
      <c r="L157" s="11">
        <v>60</v>
      </c>
      <c r="M157" s="11">
        <v>0</v>
      </c>
      <c r="N157" s="11">
        <v>0</v>
      </c>
      <c r="O157" s="13">
        <v>10</v>
      </c>
      <c r="P157" s="13">
        <v>21</v>
      </c>
      <c r="Q157" s="13">
        <v>21</v>
      </c>
      <c r="R157" s="12">
        <v>0.5</v>
      </c>
      <c r="S157" s="12">
        <v>0.13700000000000001</v>
      </c>
      <c r="T157" s="12">
        <v>0.52</v>
      </c>
      <c r="U157" s="12">
        <v>7.0000000000000007E-2</v>
      </c>
      <c r="V157" s="35"/>
      <c r="W157" s="11"/>
      <c r="X157" s="19">
        <v>10</v>
      </c>
    </row>
    <row r="158" spans="1:24" x14ac:dyDescent="0.25">
      <c r="A158" s="27"/>
      <c r="B158" s="11" t="s">
        <v>164</v>
      </c>
      <c r="C158" s="11">
        <v>200</v>
      </c>
      <c r="D158" s="12">
        <v>20</v>
      </c>
      <c r="E158" s="13">
        <v>10</v>
      </c>
      <c r="F158" s="12">
        <v>18</v>
      </c>
      <c r="G158" s="33"/>
      <c r="H158" s="34"/>
      <c r="I158" s="13">
        <f t="shared" si="5"/>
        <v>200</v>
      </c>
      <c r="J158" s="11">
        <v>180</v>
      </c>
      <c r="K158" s="11">
        <v>0</v>
      </c>
      <c r="L158" s="11">
        <v>60</v>
      </c>
      <c r="M158" s="11">
        <v>0</v>
      </c>
      <c r="N158" s="11">
        <v>0</v>
      </c>
      <c r="O158" s="13">
        <v>10</v>
      </c>
      <c r="P158" s="13">
        <v>18</v>
      </c>
      <c r="Q158" s="13">
        <v>9</v>
      </c>
      <c r="R158" s="12">
        <v>0.5</v>
      </c>
      <c r="S158" s="12">
        <v>0.13700000000000001</v>
      </c>
      <c r="T158" s="12">
        <v>0.52</v>
      </c>
      <c r="U158" s="12">
        <v>7.0000000000000007E-2</v>
      </c>
      <c r="V158" s="35"/>
      <c r="W158" s="11"/>
      <c r="X158" s="19">
        <v>10</v>
      </c>
    </row>
    <row r="159" spans="1:24" x14ac:dyDescent="0.25">
      <c r="A159" s="27"/>
      <c r="B159" s="11" t="s">
        <v>165</v>
      </c>
      <c r="C159" s="11">
        <v>500</v>
      </c>
      <c r="D159" s="12">
        <v>20</v>
      </c>
      <c r="E159" s="13">
        <v>10</v>
      </c>
      <c r="F159" s="12">
        <v>18</v>
      </c>
      <c r="G159" s="33"/>
      <c r="H159" s="34"/>
      <c r="I159" s="13">
        <f t="shared" si="5"/>
        <v>500</v>
      </c>
      <c r="J159" s="11">
        <v>310</v>
      </c>
      <c r="K159" s="11">
        <v>0</v>
      </c>
      <c r="L159" s="11">
        <v>60</v>
      </c>
      <c r="M159" s="11">
        <v>0</v>
      </c>
      <c r="N159" s="11">
        <v>0</v>
      </c>
      <c r="O159" s="13">
        <v>10</v>
      </c>
      <c r="P159" s="13">
        <v>31</v>
      </c>
      <c r="Q159" s="13">
        <v>31</v>
      </c>
      <c r="R159" s="12">
        <v>0.5</v>
      </c>
      <c r="S159" s="12">
        <v>0.13700000000000001</v>
      </c>
      <c r="T159" s="12">
        <v>0.52</v>
      </c>
      <c r="U159" s="12">
        <v>7.0000000000000007E-2</v>
      </c>
      <c r="V159" s="35"/>
      <c r="W159" s="11"/>
      <c r="X159" s="19">
        <v>10</v>
      </c>
    </row>
    <row r="160" spans="1:24" x14ac:dyDescent="0.25">
      <c r="A160" s="27"/>
      <c r="B160" s="11" t="s">
        <v>222</v>
      </c>
      <c r="C160" s="11">
        <v>280</v>
      </c>
      <c r="D160" s="12">
        <v>28</v>
      </c>
      <c r="E160" s="13">
        <v>10</v>
      </c>
      <c r="F160" s="12">
        <v>25.2</v>
      </c>
      <c r="G160" s="33"/>
      <c r="H160" s="34"/>
      <c r="I160" s="13">
        <f t="shared" si="5"/>
        <v>280</v>
      </c>
      <c r="J160" s="11">
        <v>240</v>
      </c>
      <c r="K160" s="11">
        <v>0</v>
      </c>
      <c r="L160" s="11">
        <v>60</v>
      </c>
      <c r="M160" s="11">
        <v>0</v>
      </c>
      <c r="N160" s="11">
        <v>0</v>
      </c>
      <c r="O160" s="13">
        <v>10</v>
      </c>
      <c r="P160" s="13">
        <v>24</v>
      </c>
      <c r="Q160" s="13">
        <v>12</v>
      </c>
      <c r="R160" s="12">
        <v>0.5</v>
      </c>
      <c r="S160" s="12">
        <v>0.13700000000000001</v>
      </c>
      <c r="T160" s="12">
        <v>0.52</v>
      </c>
      <c r="U160" s="12">
        <v>7.0000000000000007E-2</v>
      </c>
      <c r="V160" s="35"/>
      <c r="W160" s="11"/>
      <c r="X160" s="19">
        <v>10</v>
      </c>
    </row>
    <row r="161" spans="1:24" x14ac:dyDescent="0.25">
      <c r="A161" s="27">
        <v>1</v>
      </c>
      <c r="B161" s="11" t="s">
        <v>166</v>
      </c>
      <c r="C161" s="11">
        <v>300</v>
      </c>
      <c r="D161" s="12">
        <v>60</v>
      </c>
      <c r="E161" s="13">
        <v>30</v>
      </c>
      <c r="F161" s="12">
        <v>42</v>
      </c>
      <c r="G161" s="33"/>
      <c r="H161" s="34"/>
      <c r="I161" s="13">
        <f t="shared" si="5"/>
        <v>300</v>
      </c>
      <c r="J161" s="11">
        <v>160</v>
      </c>
      <c r="K161" s="11">
        <v>0</v>
      </c>
      <c r="L161" s="11">
        <v>60</v>
      </c>
      <c r="M161" s="11">
        <v>0</v>
      </c>
      <c r="N161" s="11">
        <v>0</v>
      </c>
      <c r="O161" s="13">
        <v>10</v>
      </c>
      <c r="P161" s="13">
        <v>16</v>
      </c>
      <c r="Q161" s="13">
        <v>16</v>
      </c>
      <c r="R161" s="12">
        <v>0.4</v>
      </c>
      <c r="S161" s="12">
        <v>0.11</v>
      </c>
      <c r="T161" s="12">
        <v>0.5</v>
      </c>
      <c r="U161" s="12">
        <v>0.08</v>
      </c>
      <c r="V161" s="35"/>
      <c r="W161" s="11"/>
      <c r="X161" s="19">
        <v>5</v>
      </c>
    </row>
    <row r="162" spans="1:24" x14ac:dyDescent="0.25">
      <c r="A162" s="27">
        <v>1</v>
      </c>
      <c r="B162" s="11" t="s">
        <v>167</v>
      </c>
      <c r="C162" s="11">
        <v>15</v>
      </c>
      <c r="D162" s="12">
        <v>10</v>
      </c>
      <c r="E162" s="13">
        <v>30</v>
      </c>
      <c r="F162" s="12">
        <v>7</v>
      </c>
      <c r="G162" s="33"/>
      <c r="H162" s="34"/>
      <c r="I162" s="13">
        <f t="shared" si="5"/>
        <v>15</v>
      </c>
      <c r="J162" s="11">
        <v>105</v>
      </c>
      <c r="K162" s="11">
        <v>0</v>
      </c>
      <c r="L162" s="11">
        <v>60</v>
      </c>
      <c r="M162" s="11">
        <v>0</v>
      </c>
      <c r="N162" s="11">
        <v>0</v>
      </c>
      <c r="O162" s="13">
        <v>10</v>
      </c>
      <c r="P162" s="13">
        <v>5</v>
      </c>
      <c r="Q162" s="13">
        <v>5</v>
      </c>
      <c r="R162" s="12">
        <v>4.3</v>
      </c>
      <c r="S162" s="12">
        <v>2</v>
      </c>
      <c r="T162" s="12">
        <v>3.02</v>
      </c>
      <c r="U162" s="12">
        <v>0.76</v>
      </c>
      <c r="V162" s="11"/>
      <c r="W162" s="18"/>
      <c r="X162" s="19">
        <v>1.5</v>
      </c>
    </row>
    <row r="163" spans="1:24" x14ac:dyDescent="0.25">
      <c r="A163" s="27"/>
      <c r="B163" s="11" t="s">
        <v>168</v>
      </c>
      <c r="C163" s="11">
        <v>15</v>
      </c>
      <c r="D163" s="12">
        <v>10</v>
      </c>
      <c r="E163" s="13">
        <v>30</v>
      </c>
      <c r="F163" s="12">
        <v>7</v>
      </c>
      <c r="G163" s="33"/>
      <c r="H163" s="34"/>
      <c r="I163" s="13">
        <f t="shared" si="5"/>
        <v>15</v>
      </c>
      <c r="J163" s="11">
        <v>105</v>
      </c>
      <c r="K163" s="11">
        <v>0</v>
      </c>
      <c r="L163" s="11">
        <v>60</v>
      </c>
      <c r="M163" s="11">
        <v>0</v>
      </c>
      <c r="N163" s="11">
        <v>0</v>
      </c>
      <c r="O163" s="13">
        <v>10</v>
      </c>
      <c r="P163" s="13">
        <v>5</v>
      </c>
      <c r="Q163" s="13">
        <v>5</v>
      </c>
      <c r="R163" s="12">
        <v>3.6</v>
      </c>
      <c r="S163" s="12">
        <v>1.71</v>
      </c>
      <c r="T163" s="12">
        <v>0.92</v>
      </c>
      <c r="U163" s="12">
        <v>0.48</v>
      </c>
      <c r="V163" s="18"/>
      <c r="W163" s="18">
        <v>1</v>
      </c>
      <c r="X163" s="19">
        <v>1.5</v>
      </c>
    </row>
    <row r="164" spans="1:24" ht="17.25" customHeight="1" x14ac:dyDescent="0.25">
      <c r="A164" s="27"/>
      <c r="B164" s="11" t="s">
        <v>169</v>
      </c>
      <c r="C164" s="15">
        <v>50</v>
      </c>
      <c r="D164" s="12">
        <v>12.5</v>
      </c>
      <c r="E164" s="13">
        <v>30</v>
      </c>
      <c r="F164" s="12">
        <v>8.75</v>
      </c>
      <c r="G164" s="33"/>
      <c r="H164" s="34"/>
      <c r="I164" s="13">
        <f t="shared" si="5"/>
        <v>50</v>
      </c>
      <c r="J164" s="15">
        <v>50</v>
      </c>
      <c r="K164" s="11">
        <v>0</v>
      </c>
      <c r="L164" s="15">
        <v>60</v>
      </c>
      <c r="M164" s="15">
        <v>0</v>
      </c>
      <c r="N164" s="15">
        <v>0</v>
      </c>
      <c r="O164" s="13">
        <v>10</v>
      </c>
      <c r="P164" s="13">
        <v>3</v>
      </c>
      <c r="Q164" s="13">
        <v>3</v>
      </c>
      <c r="R164" s="12">
        <v>0.24</v>
      </c>
      <c r="S164" s="12">
        <v>0.08</v>
      </c>
      <c r="T164" s="12">
        <v>0.66</v>
      </c>
      <c r="U164" s="12">
        <v>0.04</v>
      </c>
      <c r="V164" s="18"/>
      <c r="W164" s="18"/>
      <c r="X164" s="18">
        <v>4</v>
      </c>
    </row>
    <row r="165" spans="1:24" ht="16.5" customHeight="1" x14ac:dyDescent="0.25">
      <c r="A165" s="27"/>
      <c r="B165" s="11" t="s">
        <v>170</v>
      </c>
      <c r="C165" s="15">
        <v>50</v>
      </c>
      <c r="D165" s="12">
        <v>12.5</v>
      </c>
      <c r="E165" s="13">
        <v>30</v>
      </c>
      <c r="F165" s="12">
        <v>8.75</v>
      </c>
      <c r="G165" s="33"/>
      <c r="H165" s="34"/>
      <c r="I165" s="13">
        <f t="shared" si="5"/>
        <v>50</v>
      </c>
      <c r="J165" s="15">
        <v>50</v>
      </c>
      <c r="K165" s="11">
        <v>0</v>
      </c>
      <c r="L165" s="15">
        <v>60</v>
      </c>
      <c r="M165" s="15">
        <v>0</v>
      </c>
      <c r="N165" s="15">
        <v>0</v>
      </c>
      <c r="O165" s="13">
        <v>10</v>
      </c>
      <c r="P165" s="13">
        <v>3</v>
      </c>
      <c r="Q165" s="13">
        <v>3</v>
      </c>
      <c r="R165" s="12">
        <v>0.3</v>
      </c>
      <c r="S165" s="12">
        <v>0.09</v>
      </c>
      <c r="T165" s="12">
        <v>0.31</v>
      </c>
      <c r="U165" s="12">
        <v>0.04</v>
      </c>
      <c r="V165" s="18"/>
      <c r="W165" s="18"/>
      <c r="X165" s="18">
        <v>4</v>
      </c>
    </row>
    <row r="166" spans="1:24" x14ac:dyDescent="0.25">
      <c r="A166" s="27"/>
      <c r="B166" s="11" t="s">
        <v>171</v>
      </c>
      <c r="C166" s="15">
        <v>550</v>
      </c>
      <c r="D166" s="12">
        <v>55</v>
      </c>
      <c r="E166" s="13">
        <v>30</v>
      </c>
      <c r="F166" s="12">
        <v>38.5</v>
      </c>
      <c r="G166" s="33"/>
      <c r="H166" s="34"/>
      <c r="I166" s="13">
        <f t="shared" si="5"/>
        <v>550</v>
      </c>
      <c r="J166" s="15">
        <v>245</v>
      </c>
      <c r="K166" s="11">
        <v>0</v>
      </c>
      <c r="L166" s="15">
        <v>60</v>
      </c>
      <c r="M166" s="15">
        <v>0</v>
      </c>
      <c r="N166" s="15">
        <v>0</v>
      </c>
      <c r="O166" s="13">
        <v>10</v>
      </c>
      <c r="P166" s="13">
        <v>25</v>
      </c>
      <c r="Q166" s="13">
        <v>25</v>
      </c>
      <c r="R166" s="12">
        <v>0.37</v>
      </c>
      <c r="S166" s="12">
        <v>0.11</v>
      </c>
      <c r="T166" s="12">
        <v>0.5</v>
      </c>
      <c r="U166" s="12">
        <v>0.06</v>
      </c>
      <c r="V166" s="18"/>
      <c r="W166" s="18"/>
      <c r="X166" s="19">
        <v>10</v>
      </c>
    </row>
    <row r="167" spans="1:24" x14ac:dyDescent="0.25">
      <c r="A167" s="27">
        <v>1</v>
      </c>
      <c r="B167" s="11" t="s">
        <v>172</v>
      </c>
      <c r="C167" s="11">
        <v>9</v>
      </c>
      <c r="D167" s="12">
        <v>10</v>
      </c>
      <c r="E167" s="13">
        <v>30</v>
      </c>
      <c r="F167" s="12">
        <v>7</v>
      </c>
      <c r="G167" s="33"/>
      <c r="H167" s="34"/>
      <c r="I167" s="13">
        <f t="shared" si="5"/>
        <v>9</v>
      </c>
      <c r="J167" s="11">
        <v>65</v>
      </c>
      <c r="K167" s="11">
        <v>0</v>
      </c>
      <c r="L167" s="11">
        <v>60</v>
      </c>
      <c r="M167" s="11">
        <v>0</v>
      </c>
      <c r="N167" s="11">
        <v>0</v>
      </c>
      <c r="O167" s="13">
        <v>10</v>
      </c>
      <c r="P167" s="13">
        <v>7</v>
      </c>
      <c r="Q167" s="13">
        <v>7</v>
      </c>
      <c r="R167" s="12">
        <v>5</v>
      </c>
      <c r="S167" s="12">
        <v>2.0644444444444443</v>
      </c>
      <c r="T167" s="12">
        <v>2.5766666666666667</v>
      </c>
      <c r="U167" s="12">
        <v>0.67222222222222228</v>
      </c>
      <c r="V167" s="35"/>
      <c r="W167" s="18"/>
      <c r="X167" s="19">
        <v>1.5</v>
      </c>
    </row>
    <row r="168" spans="1:24" x14ac:dyDescent="0.25">
      <c r="A168" s="27"/>
      <c r="B168" s="11" t="s">
        <v>173</v>
      </c>
      <c r="C168" s="11">
        <v>9</v>
      </c>
      <c r="D168" s="12">
        <v>10</v>
      </c>
      <c r="E168" s="13">
        <v>30</v>
      </c>
      <c r="F168" s="12">
        <v>7</v>
      </c>
      <c r="G168" s="33"/>
      <c r="H168" s="34"/>
      <c r="I168" s="13">
        <f t="shared" si="5"/>
        <v>9</v>
      </c>
      <c r="J168" s="11">
        <v>65</v>
      </c>
      <c r="K168" s="11">
        <v>0</v>
      </c>
      <c r="L168" s="11">
        <v>60</v>
      </c>
      <c r="M168" s="11">
        <v>0</v>
      </c>
      <c r="N168" s="11">
        <v>0</v>
      </c>
      <c r="O168" s="13">
        <v>10</v>
      </c>
      <c r="P168" s="13">
        <v>7</v>
      </c>
      <c r="Q168" s="13">
        <v>7</v>
      </c>
      <c r="R168" s="12">
        <v>3.05</v>
      </c>
      <c r="S168" s="12">
        <v>1.53</v>
      </c>
      <c r="T168" s="12">
        <v>0.67</v>
      </c>
      <c r="U168" s="12">
        <v>0.34</v>
      </c>
      <c r="V168" s="18"/>
      <c r="W168" s="18">
        <v>1.4</v>
      </c>
      <c r="X168" s="19">
        <v>1.5</v>
      </c>
    </row>
    <row r="169" spans="1:24" x14ac:dyDescent="0.25">
      <c r="A169" s="27">
        <v>1</v>
      </c>
      <c r="B169" s="11" t="s">
        <v>174</v>
      </c>
      <c r="C169" s="11">
        <v>15</v>
      </c>
      <c r="D169" s="12">
        <v>10</v>
      </c>
      <c r="E169" s="13">
        <v>30</v>
      </c>
      <c r="F169" s="12">
        <v>7</v>
      </c>
      <c r="G169" s="33"/>
      <c r="H169" s="34"/>
      <c r="I169" s="13">
        <f t="shared" si="5"/>
        <v>15</v>
      </c>
      <c r="J169" s="11">
        <v>135</v>
      </c>
      <c r="K169" s="11">
        <v>0</v>
      </c>
      <c r="L169" s="11">
        <v>60</v>
      </c>
      <c r="M169" s="11">
        <v>0</v>
      </c>
      <c r="N169" s="11">
        <v>0</v>
      </c>
      <c r="O169" s="13">
        <v>10</v>
      </c>
      <c r="P169" s="13">
        <v>14</v>
      </c>
      <c r="Q169" s="13">
        <v>14</v>
      </c>
      <c r="R169" s="12">
        <v>7.8</v>
      </c>
      <c r="S169" s="12">
        <v>3.3699999999999997</v>
      </c>
      <c r="T169" s="12">
        <v>10.93</v>
      </c>
      <c r="U169" s="12">
        <v>0.9</v>
      </c>
      <c r="V169" s="35"/>
      <c r="W169" s="18"/>
      <c r="X169" s="19">
        <v>1.5</v>
      </c>
    </row>
    <row r="170" spans="1:24" x14ac:dyDescent="0.25">
      <c r="A170" s="27"/>
      <c r="B170" s="11" t="s">
        <v>175</v>
      </c>
      <c r="C170" s="11">
        <v>15</v>
      </c>
      <c r="D170" s="12">
        <v>10</v>
      </c>
      <c r="E170" s="13">
        <v>30</v>
      </c>
      <c r="F170" s="12">
        <v>7</v>
      </c>
      <c r="G170" s="33"/>
      <c r="H170" s="34"/>
      <c r="I170" s="13">
        <f t="shared" si="5"/>
        <v>15</v>
      </c>
      <c r="J170" s="11">
        <v>135</v>
      </c>
      <c r="K170" s="11">
        <v>0</v>
      </c>
      <c r="L170" s="11">
        <v>60</v>
      </c>
      <c r="M170" s="11">
        <v>0</v>
      </c>
      <c r="N170" s="11">
        <v>0</v>
      </c>
      <c r="O170" s="13">
        <v>10</v>
      </c>
      <c r="P170" s="13">
        <v>14</v>
      </c>
      <c r="Q170" s="13">
        <v>14</v>
      </c>
      <c r="R170" s="12">
        <v>5</v>
      </c>
      <c r="S170" s="12">
        <v>1.77</v>
      </c>
      <c r="T170" s="12">
        <v>0.93</v>
      </c>
      <c r="U170" s="12">
        <v>0.3</v>
      </c>
      <c r="V170" s="18"/>
      <c r="W170" s="18">
        <v>4</v>
      </c>
      <c r="X170" s="19">
        <v>1.5</v>
      </c>
    </row>
    <row r="171" spans="1:24" x14ac:dyDescent="0.25">
      <c r="A171" s="27"/>
      <c r="B171" s="11" t="s">
        <v>176</v>
      </c>
      <c r="C171" s="15">
        <v>12</v>
      </c>
      <c r="D171" s="12">
        <v>8</v>
      </c>
      <c r="E171" s="13">
        <v>30</v>
      </c>
      <c r="F171" s="12">
        <v>5.6</v>
      </c>
      <c r="G171" s="33"/>
      <c r="H171" s="34"/>
      <c r="I171" s="13">
        <f t="shared" si="5"/>
        <v>12</v>
      </c>
      <c r="J171" s="15">
        <v>80</v>
      </c>
      <c r="K171" s="11">
        <v>0</v>
      </c>
      <c r="L171" s="15">
        <v>60</v>
      </c>
      <c r="M171" s="15">
        <v>0</v>
      </c>
      <c r="N171" s="15">
        <v>0</v>
      </c>
      <c r="O171" s="13">
        <v>10</v>
      </c>
      <c r="P171" s="13">
        <v>8</v>
      </c>
      <c r="Q171" s="13">
        <v>8</v>
      </c>
      <c r="R171" s="12">
        <v>4.9249999999999998</v>
      </c>
      <c r="S171" s="12">
        <v>2.7099999999999995</v>
      </c>
      <c r="T171" s="12">
        <v>2.36</v>
      </c>
      <c r="U171" s="12">
        <v>0.68</v>
      </c>
      <c r="V171" s="18"/>
      <c r="W171" s="18"/>
      <c r="X171" s="18">
        <v>1.5</v>
      </c>
    </row>
    <row r="172" spans="1:24" x14ac:dyDescent="0.25">
      <c r="A172" s="27"/>
      <c r="B172" s="11" t="s">
        <v>177</v>
      </c>
      <c r="C172" s="15">
        <v>12</v>
      </c>
      <c r="D172" s="12">
        <v>8</v>
      </c>
      <c r="E172" s="13">
        <v>30</v>
      </c>
      <c r="F172" s="12">
        <v>5.6</v>
      </c>
      <c r="G172" s="33"/>
      <c r="H172" s="34"/>
      <c r="I172" s="13">
        <f t="shared" si="5"/>
        <v>12</v>
      </c>
      <c r="J172" s="15">
        <v>80</v>
      </c>
      <c r="K172" s="11">
        <v>0</v>
      </c>
      <c r="L172" s="15">
        <v>60</v>
      </c>
      <c r="M172" s="15">
        <v>0</v>
      </c>
      <c r="N172" s="15">
        <v>0</v>
      </c>
      <c r="O172" s="13">
        <v>10</v>
      </c>
      <c r="P172" s="13">
        <v>8</v>
      </c>
      <c r="Q172" s="13">
        <v>8</v>
      </c>
      <c r="R172" s="12">
        <v>3.23</v>
      </c>
      <c r="S172" s="12">
        <v>1.81</v>
      </c>
      <c r="T172" s="12">
        <v>0.65</v>
      </c>
      <c r="U172" s="12">
        <v>0.35</v>
      </c>
      <c r="V172" s="18"/>
      <c r="W172" s="18"/>
      <c r="X172" s="18">
        <v>1.5</v>
      </c>
    </row>
    <row r="173" spans="1:24" x14ac:dyDescent="0.25">
      <c r="A173" s="27"/>
      <c r="B173" s="11" t="s">
        <v>178</v>
      </c>
      <c r="C173" s="11">
        <v>500</v>
      </c>
      <c r="D173" s="12">
        <v>100</v>
      </c>
      <c r="E173" s="13">
        <v>30</v>
      </c>
      <c r="F173" s="12">
        <v>70</v>
      </c>
      <c r="G173" s="33"/>
      <c r="H173" s="34"/>
      <c r="I173" s="13">
        <f t="shared" si="5"/>
        <v>500</v>
      </c>
      <c r="J173" s="11">
        <v>150</v>
      </c>
      <c r="K173" s="11">
        <v>0</v>
      </c>
      <c r="L173" s="11">
        <v>60</v>
      </c>
      <c r="M173" s="11">
        <v>0</v>
      </c>
      <c r="N173" s="11">
        <v>0</v>
      </c>
      <c r="O173" s="13">
        <v>10</v>
      </c>
      <c r="P173" s="13">
        <v>15</v>
      </c>
      <c r="Q173" s="13">
        <v>15</v>
      </c>
      <c r="R173" s="12">
        <v>0.26</v>
      </c>
      <c r="S173" s="12">
        <v>0.1</v>
      </c>
      <c r="T173" s="12">
        <v>0.54</v>
      </c>
      <c r="U173" s="12">
        <v>0.08</v>
      </c>
      <c r="V173" s="35"/>
      <c r="W173" s="18"/>
      <c r="X173" s="19">
        <v>5</v>
      </c>
    </row>
    <row r="174" spans="1:24" x14ac:dyDescent="0.25">
      <c r="A174" s="27"/>
      <c r="B174" s="11" t="s">
        <v>179</v>
      </c>
      <c r="C174" s="11">
        <v>50</v>
      </c>
      <c r="D174" s="12">
        <v>5</v>
      </c>
      <c r="E174" s="13">
        <v>30</v>
      </c>
      <c r="F174" s="12">
        <v>3.5</v>
      </c>
      <c r="G174" s="33"/>
      <c r="H174" s="34"/>
      <c r="I174" s="13">
        <f t="shared" si="5"/>
        <v>50</v>
      </c>
      <c r="J174" s="11">
        <v>75</v>
      </c>
      <c r="K174" s="11">
        <v>0</v>
      </c>
      <c r="L174" s="11">
        <v>60</v>
      </c>
      <c r="M174" s="11">
        <v>0</v>
      </c>
      <c r="N174" s="11">
        <v>0</v>
      </c>
      <c r="O174" s="13">
        <v>10</v>
      </c>
      <c r="P174" s="13">
        <v>4</v>
      </c>
      <c r="Q174" s="13">
        <v>4</v>
      </c>
      <c r="R174" s="12">
        <v>0.56000000000000005</v>
      </c>
      <c r="S174" s="12">
        <v>0.12</v>
      </c>
      <c r="T174" s="12">
        <v>0.82</v>
      </c>
      <c r="U174" s="12">
        <v>0.14000000000000001</v>
      </c>
      <c r="V174" s="35"/>
      <c r="W174" s="18">
        <v>0.1</v>
      </c>
      <c r="X174" s="19">
        <v>10</v>
      </c>
    </row>
    <row r="175" spans="1:24" x14ac:dyDescent="0.25">
      <c r="A175" s="27"/>
      <c r="B175" s="11" t="s">
        <v>180</v>
      </c>
      <c r="C175" s="11">
        <v>20</v>
      </c>
      <c r="D175" s="12">
        <v>4</v>
      </c>
      <c r="E175" s="13">
        <v>30</v>
      </c>
      <c r="F175" s="12">
        <v>2.8</v>
      </c>
      <c r="G175" s="33"/>
      <c r="H175" s="34"/>
      <c r="I175" s="13">
        <f t="shared" si="5"/>
        <v>20</v>
      </c>
      <c r="J175" s="11">
        <v>75</v>
      </c>
      <c r="K175" s="11">
        <v>0</v>
      </c>
      <c r="L175" s="11">
        <v>60</v>
      </c>
      <c r="M175" s="11">
        <v>0</v>
      </c>
      <c r="N175" s="11">
        <v>0</v>
      </c>
      <c r="O175" s="13">
        <v>10</v>
      </c>
      <c r="P175" s="13">
        <v>4</v>
      </c>
      <c r="Q175" s="13">
        <v>4</v>
      </c>
      <c r="R175" s="12">
        <v>2.35</v>
      </c>
      <c r="S175" s="12">
        <v>0.5</v>
      </c>
      <c r="T175" s="12">
        <v>2.5</v>
      </c>
      <c r="U175" s="12">
        <v>0.45</v>
      </c>
      <c r="V175" s="35"/>
      <c r="W175" s="11"/>
      <c r="X175" s="19">
        <v>5</v>
      </c>
    </row>
    <row r="176" spans="1:24" x14ac:dyDescent="0.25">
      <c r="A176" s="27">
        <v>1</v>
      </c>
      <c r="B176" s="11" t="s">
        <v>181</v>
      </c>
      <c r="C176" s="11">
        <v>20</v>
      </c>
      <c r="D176" s="12">
        <v>4</v>
      </c>
      <c r="E176" s="13">
        <v>30</v>
      </c>
      <c r="F176" s="12">
        <v>2.8</v>
      </c>
      <c r="G176" s="33"/>
      <c r="H176" s="34"/>
      <c r="I176" s="13">
        <f t="shared" si="5"/>
        <v>20</v>
      </c>
      <c r="J176" s="11">
        <v>75</v>
      </c>
      <c r="K176" s="11">
        <v>0</v>
      </c>
      <c r="L176" s="11">
        <v>60</v>
      </c>
      <c r="M176" s="11">
        <v>0</v>
      </c>
      <c r="N176" s="11">
        <v>0</v>
      </c>
      <c r="O176" s="13">
        <v>10</v>
      </c>
      <c r="P176" s="13">
        <v>4</v>
      </c>
      <c r="Q176" s="13">
        <v>4</v>
      </c>
      <c r="R176" s="12">
        <v>0.95</v>
      </c>
      <c r="S176" s="12">
        <v>0.2</v>
      </c>
      <c r="T176" s="12">
        <v>0.45</v>
      </c>
      <c r="U176" s="12">
        <v>0.1</v>
      </c>
      <c r="V176" s="18"/>
      <c r="W176" s="18"/>
      <c r="X176" s="19">
        <v>5</v>
      </c>
    </row>
    <row r="177" spans="1:24" ht="18" customHeight="1" x14ac:dyDescent="0.25">
      <c r="A177" s="27">
        <v>1</v>
      </c>
      <c r="B177" s="11" t="s">
        <v>182</v>
      </c>
      <c r="C177" s="11">
        <v>7</v>
      </c>
      <c r="D177" s="12">
        <v>1.4</v>
      </c>
      <c r="E177" s="13">
        <v>30</v>
      </c>
      <c r="F177" s="12">
        <v>0.98</v>
      </c>
      <c r="G177" s="33"/>
      <c r="H177" s="34"/>
      <c r="I177" s="13">
        <f t="shared" si="5"/>
        <v>7</v>
      </c>
      <c r="J177" s="11">
        <v>75</v>
      </c>
      <c r="K177" s="11">
        <v>0</v>
      </c>
      <c r="L177" s="11">
        <v>60</v>
      </c>
      <c r="M177" s="11">
        <v>0</v>
      </c>
      <c r="N177" s="11">
        <v>0</v>
      </c>
      <c r="O177" s="13">
        <v>10</v>
      </c>
      <c r="P177" s="13">
        <v>4</v>
      </c>
      <c r="Q177" s="13">
        <v>4</v>
      </c>
      <c r="R177" s="12">
        <v>4.9500000000000011</v>
      </c>
      <c r="S177" s="12">
        <v>1.0571428571428572</v>
      </c>
      <c r="T177" s="12">
        <v>6.3071428571428569</v>
      </c>
      <c r="U177" s="12">
        <v>1.1000000000000001</v>
      </c>
      <c r="V177" s="18"/>
      <c r="W177" s="18"/>
      <c r="X177" s="19">
        <v>5</v>
      </c>
    </row>
    <row r="178" spans="1:24" x14ac:dyDescent="0.25">
      <c r="A178" s="27"/>
      <c r="B178" s="11" t="s">
        <v>183</v>
      </c>
      <c r="C178" s="11">
        <v>7</v>
      </c>
      <c r="D178" s="12">
        <v>1.4</v>
      </c>
      <c r="E178" s="13">
        <v>30</v>
      </c>
      <c r="F178" s="12">
        <v>0.98</v>
      </c>
      <c r="G178" s="33"/>
      <c r="H178" s="34"/>
      <c r="I178" s="13">
        <f t="shared" si="5"/>
        <v>7</v>
      </c>
      <c r="J178" s="11">
        <v>75</v>
      </c>
      <c r="K178" s="11">
        <v>0</v>
      </c>
      <c r="L178" s="11">
        <v>60</v>
      </c>
      <c r="M178" s="11">
        <v>0</v>
      </c>
      <c r="N178" s="11">
        <v>0</v>
      </c>
      <c r="O178" s="13">
        <v>10</v>
      </c>
      <c r="P178" s="13">
        <v>4</v>
      </c>
      <c r="Q178" s="13">
        <v>4</v>
      </c>
      <c r="R178" s="12">
        <v>0.95</v>
      </c>
      <c r="S178" s="12">
        <v>0.2</v>
      </c>
      <c r="T178" s="12">
        <v>0.45</v>
      </c>
      <c r="U178" s="12">
        <v>0.1</v>
      </c>
      <c r="V178" s="35"/>
      <c r="W178" s="11"/>
      <c r="X178" s="19">
        <v>5</v>
      </c>
    </row>
    <row r="179" spans="1:24" x14ac:dyDescent="0.25">
      <c r="A179" s="27"/>
      <c r="B179" s="11" t="s">
        <v>184</v>
      </c>
      <c r="C179" s="11">
        <v>300</v>
      </c>
      <c r="D179" s="12">
        <v>30</v>
      </c>
      <c r="E179" s="13">
        <v>30</v>
      </c>
      <c r="F179" s="12">
        <v>21</v>
      </c>
      <c r="G179" s="33"/>
      <c r="H179" s="34"/>
      <c r="I179" s="13">
        <f t="shared" si="5"/>
        <v>300</v>
      </c>
      <c r="J179" s="11">
        <v>180</v>
      </c>
      <c r="K179" s="11">
        <v>0</v>
      </c>
      <c r="L179" s="11">
        <v>60</v>
      </c>
      <c r="M179" s="11">
        <v>0</v>
      </c>
      <c r="N179" s="11">
        <v>0</v>
      </c>
      <c r="O179" s="13">
        <v>10</v>
      </c>
      <c r="P179" s="13">
        <v>18</v>
      </c>
      <c r="Q179" s="13">
        <v>18</v>
      </c>
      <c r="R179" s="12">
        <v>0.31</v>
      </c>
      <c r="S179" s="12">
        <v>0.1</v>
      </c>
      <c r="T179" s="12">
        <v>0.45</v>
      </c>
      <c r="U179" s="12">
        <v>0.11</v>
      </c>
      <c r="V179" s="35"/>
      <c r="W179" s="18">
        <v>0.2</v>
      </c>
      <c r="X179" s="19">
        <v>10</v>
      </c>
    </row>
    <row r="180" spans="1:24" x14ac:dyDescent="0.25">
      <c r="A180" s="27">
        <v>1</v>
      </c>
      <c r="B180" s="11" t="s">
        <v>185</v>
      </c>
      <c r="C180" s="11">
        <v>150</v>
      </c>
      <c r="D180" s="12">
        <v>30</v>
      </c>
      <c r="E180" s="13">
        <v>30</v>
      </c>
      <c r="F180" s="12">
        <v>21</v>
      </c>
      <c r="G180" s="33"/>
      <c r="H180" s="34"/>
      <c r="I180" s="13">
        <f t="shared" ref="I180:I202" si="6">IF(AND(G180="",H180=""),C180,IF(G180="",D180-(D180*H180/100),100*G180*C180/D180/(100-H180)))</f>
        <v>150</v>
      </c>
      <c r="J180" s="11">
        <v>180</v>
      </c>
      <c r="K180" s="11">
        <v>0</v>
      </c>
      <c r="L180" s="11">
        <v>60</v>
      </c>
      <c r="M180" s="11">
        <v>0</v>
      </c>
      <c r="N180" s="11">
        <v>0</v>
      </c>
      <c r="O180" s="13">
        <v>10</v>
      </c>
      <c r="P180" s="13">
        <v>18</v>
      </c>
      <c r="Q180" s="13">
        <v>18</v>
      </c>
      <c r="R180" s="12">
        <v>1.2</v>
      </c>
      <c r="S180" s="12">
        <v>0.34</v>
      </c>
      <c r="T180" s="12">
        <v>1.39</v>
      </c>
      <c r="U180" s="12">
        <v>0.3</v>
      </c>
      <c r="V180" s="35"/>
      <c r="W180" s="11"/>
      <c r="X180" s="19">
        <v>5</v>
      </c>
    </row>
    <row r="181" spans="1:24" x14ac:dyDescent="0.25">
      <c r="A181" s="27"/>
      <c r="B181" s="11" t="s">
        <v>186</v>
      </c>
      <c r="C181" s="11">
        <v>150</v>
      </c>
      <c r="D181" s="12">
        <v>30</v>
      </c>
      <c r="E181" s="13">
        <v>30</v>
      </c>
      <c r="F181" s="12">
        <v>21</v>
      </c>
      <c r="G181" s="33"/>
      <c r="H181" s="34"/>
      <c r="I181" s="13">
        <f t="shared" si="6"/>
        <v>150</v>
      </c>
      <c r="J181" s="11">
        <v>180</v>
      </c>
      <c r="K181" s="11">
        <v>0</v>
      </c>
      <c r="L181" s="11">
        <v>60</v>
      </c>
      <c r="M181" s="11">
        <v>0</v>
      </c>
      <c r="N181" s="11">
        <v>0</v>
      </c>
      <c r="O181" s="13">
        <v>10</v>
      </c>
      <c r="P181" s="13">
        <v>18</v>
      </c>
      <c r="Q181" s="13">
        <v>18</v>
      </c>
      <c r="R181" s="12">
        <v>0.57999999999999996</v>
      </c>
      <c r="S181" s="12">
        <v>0.14000000000000001</v>
      </c>
      <c r="T181" s="12">
        <v>0.49</v>
      </c>
      <c r="U181" s="12">
        <v>0.08</v>
      </c>
      <c r="V181" s="18"/>
      <c r="W181" s="18"/>
      <c r="X181" s="19">
        <v>5</v>
      </c>
    </row>
    <row r="182" spans="1:24" x14ac:dyDescent="0.25">
      <c r="A182" s="27"/>
      <c r="B182" s="11" t="s">
        <v>187</v>
      </c>
      <c r="C182" s="11">
        <v>50</v>
      </c>
      <c r="D182" s="12">
        <v>10</v>
      </c>
      <c r="E182" s="13">
        <v>30</v>
      </c>
      <c r="F182" s="12">
        <v>7</v>
      </c>
      <c r="G182" s="33"/>
      <c r="H182" s="34"/>
      <c r="I182" s="13">
        <f t="shared" si="6"/>
        <v>50</v>
      </c>
      <c r="J182" s="11">
        <v>180</v>
      </c>
      <c r="K182" s="11">
        <v>0</v>
      </c>
      <c r="L182" s="11">
        <v>60</v>
      </c>
      <c r="M182" s="11">
        <v>0</v>
      </c>
      <c r="N182" s="11">
        <v>0</v>
      </c>
      <c r="O182" s="13">
        <v>10</v>
      </c>
      <c r="P182" s="13">
        <v>18</v>
      </c>
      <c r="Q182" s="13">
        <v>18</v>
      </c>
      <c r="R182" s="12">
        <v>2.44</v>
      </c>
      <c r="S182" s="12">
        <v>0.74</v>
      </c>
      <c r="T182" s="12">
        <v>3.19</v>
      </c>
      <c r="U182" s="12">
        <v>0.74</v>
      </c>
      <c r="V182" s="18"/>
      <c r="W182" s="18"/>
      <c r="X182" s="19">
        <v>5</v>
      </c>
    </row>
    <row r="183" spans="1:24" x14ac:dyDescent="0.25">
      <c r="A183" s="27"/>
      <c r="B183" s="11" t="s">
        <v>188</v>
      </c>
      <c r="C183" s="11">
        <v>50</v>
      </c>
      <c r="D183" s="12">
        <v>10</v>
      </c>
      <c r="E183" s="13">
        <v>30</v>
      </c>
      <c r="F183" s="12">
        <v>7</v>
      </c>
      <c r="G183" s="33"/>
      <c r="H183" s="34"/>
      <c r="I183" s="13">
        <f t="shared" si="6"/>
        <v>50</v>
      </c>
      <c r="J183" s="11">
        <v>180</v>
      </c>
      <c r="K183" s="11">
        <v>0</v>
      </c>
      <c r="L183" s="11">
        <v>60</v>
      </c>
      <c r="M183" s="11">
        <v>0</v>
      </c>
      <c r="N183" s="11">
        <v>0</v>
      </c>
      <c r="O183" s="13">
        <v>10</v>
      </c>
      <c r="P183" s="13">
        <v>18</v>
      </c>
      <c r="Q183" s="13">
        <v>18</v>
      </c>
      <c r="R183" s="12">
        <v>0.57999999999999996</v>
      </c>
      <c r="S183" s="12">
        <v>0.14000000000000001</v>
      </c>
      <c r="T183" s="12">
        <v>0.49</v>
      </c>
      <c r="U183" s="12">
        <v>0.08</v>
      </c>
      <c r="V183" s="35"/>
      <c r="W183" s="11"/>
      <c r="X183" s="19">
        <v>5</v>
      </c>
    </row>
    <row r="184" spans="1:24" x14ac:dyDescent="0.25">
      <c r="A184" s="27"/>
      <c r="B184" s="11" t="s">
        <v>189</v>
      </c>
      <c r="C184" s="11">
        <v>300</v>
      </c>
      <c r="D184" s="12">
        <v>30</v>
      </c>
      <c r="E184" s="13">
        <v>30</v>
      </c>
      <c r="F184" s="12">
        <v>21</v>
      </c>
      <c r="G184" s="33"/>
      <c r="H184" s="34"/>
      <c r="I184" s="13">
        <f t="shared" si="6"/>
        <v>300</v>
      </c>
      <c r="J184" s="11">
        <v>215</v>
      </c>
      <c r="K184" s="11">
        <v>0</v>
      </c>
      <c r="L184" s="11">
        <v>60</v>
      </c>
      <c r="M184" s="11">
        <v>0</v>
      </c>
      <c r="N184" s="11">
        <v>0</v>
      </c>
      <c r="O184" s="13">
        <v>10</v>
      </c>
      <c r="P184" s="13">
        <v>22</v>
      </c>
      <c r="Q184" s="13">
        <v>22</v>
      </c>
      <c r="R184" s="12">
        <v>0.44</v>
      </c>
      <c r="S184" s="12">
        <v>0.13</v>
      </c>
      <c r="T184" s="12">
        <v>0.83</v>
      </c>
      <c r="U184" s="12">
        <v>0.14000000000000001</v>
      </c>
      <c r="V184" s="35"/>
      <c r="W184" s="18">
        <v>0.5</v>
      </c>
      <c r="X184" s="19">
        <v>10</v>
      </c>
    </row>
    <row r="185" spans="1:24" x14ac:dyDescent="0.25">
      <c r="A185" s="27"/>
      <c r="B185" s="11" t="s">
        <v>190</v>
      </c>
      <c r="C185" s="11">
        <v>150</v>
      </c>
      <c r="D185" s="12">
        <v>30</v>
      </c>
      <c r="E185" s="13">
        <v>30</v>
      </c>
      <c r="F185" s="12">
        <v>21</v>
      </c>
      <c r="G185" s="33"/>
      <c r="H185" s="34"/>
      <c r="I185" s="13">
        <f t="shared" si="6"/>
        <v>150</v>
      </c>
      <c r="J185" s="11">
        <v>215</v>
      </c>
      <c r="K185" s="11">
        <v>0</v>
      </c>
      <c r="L185" s="11">
        <v>60</v>
      </c>
      <c r="M185" s="11">
        <v>0</v>
      </c>
      <c r="N185" s="11">
        <v>0</v>
      </c>
      <c r="O185" s="13">
        <v>10</v>
      </c>
      <c r="P185" s="13">
        <v>22</v>
      </c>
      <c r="Q185" s="13">
        <v>22</v>
      </c>
      <c r="R185" s="12">
        <v>1.34</v>
      </c>
      <c r="S185" s="12">
        <v>0.4</v>
      </c>
      <c r="T185" s="12">
        <v>2.16</v>
      </c>
      <c r="U185" s="12">
        <v>0.4200000000000001</v>
      </c>
      <c r="V185" s="35"/>
      <c r="W185" s="11"/>
      <c r="X185" s="19">
        <v>5</v>
      </c>
    </row>
    <row r="186" spans="1:24" x14ac:dyDescent="0.25">
      <c r="A186" s="27"/>
      <c r="B186" s="11" t="s">
        <v>191</v>
      </c>
      <c r="C186" s="11">
        <v>150</v>
      </c>
      <c r="D186" s="12">
        <v>30</v>
      </c>
      <c r="E186" s="13">
        <v>30</v>
      </c>
      <c r="F186" s="12">
        <v>21</v>
      </c>
      <c r="G186" s="33"/>
      <c r="H186" s="34"/>
      <c r="I186" s="13">
        <f t="shared" si="6"/>
        <v>150</v>
      </c>
      <c r="J186" s="11">
        <v>215</v>
      </c>
      <c r="K186" s="11">
        <v>0</v>
      </c>
      <c r="L186" s="11">
        <v>60</v>
      </c>
      <c r="M186" s="11">
        <v>0</v>
      </c>
      <c r="N186" s="11">
        <v>0</v>
      </c>
      <c r="O186" s="13">
        <v>10</v>
      </c>
      <c r="P186" s="13">
        <v>22</v>
      </c>
      <c r="Q186" s="13">
        <v>22</v>
      </c>
      <c r="R186" s="12">
        <v>0.46</v>
      </c>
      <c r="S186" s="12">
        <v>0.14000000000000001</v>
      </c>
      <c r="T186" s="12">
        <v>0.5</v>
      </c>
      <c r="U186" s="12">
        <v>0.14000000000000001</v>
      </c>
      <c r="V186" s="18"/>
      <c r="W186" s="18"/>
      <c r="X186" s="19">
        <v>5</v>
      </c>
    </row>
    <row r="187" spans="1:24" x14ac:dyDescent="0.25">
      <c r="A187" s="27"/>
      <c r="B187" s="11" t="s">
        <v>192</v>
      </c>
      <c r="C187" s="11">
        <v>50</v>
      </c>
      <c r="D187" s="12">
        <v>10</v>
      </c>
      <c r="E187" s="13">
        <v>30</v>
      </c>
      <c r="F187" s="12">
        <v>7</v>
      </c>
      <c r="G187" s="33"/>
      <c r="H187" s="34"/>
      <c r="I187" s="13">
        <f t="shared" si="6"/>
        <v>50</v>
      </c>
      <c r="J187" s="11">
        <v>215</v>
      </c>
      <c r="K187" s="11">
        <v>0</v>
      </c>
      <c r="L187" s="11">
        <v>60</v>
      </c>
      <c r="M187" s="11">
        <v>0</v>
      </c>
      <c r="N187" s="11">
        <v>0</v>
      </c>
      <c r="O187" s="13">
        <v>10</v>
      </c>
      <c r="P187" s="13">
        <v>22</v>
      </c>
      <c r="Q187" s="13">
        <v>22</v>
      </c>
      <c r="R187" s="12">
        <v>3.1</v>
      </c>
      <c r="S187" s="12">
        <v>0.92</v>
      </c>
      <c r="T187" s="12">
        <v>5.48</v>
      </c>
      <c r="U187" s="12">
        <v>0.98000000000000009</v>
      </c>
      <c r="V187" s="18"/>
      <c r="W187" s="18"/>
      <c r="X187" s="19">
        <v>5</v>
      </c>
    </row>
    <row r="188" spans="1:24" x14ac:dyDescent="0.25">
      <c r="A188" s="27"/>
      <c r="B188" s="11" t="s">
        <v>193</v>
      </c>
      <c r="C188" s="11">
        <v>50</v>
      </c>
      <c r="D188" s="12">
        <v>10</v>
      </c>
      <c r="E188" s="13">
        <v>30</v>
      </c>
      <c r="F188" s="12">
        <v>7</v>
      </c>
      <c r="G188" s="33"/>
      <c r="H188" s="34"/>
      <c r="I188" s="13">
        <f t="shared" si="6"/>
        <v>50</v>
      </c>
      <c r="J188" s="11">
        <v>215</v>
      </c>
      <c r="K188" s="11">
        <v>0</v>
      </c>
      <c r="L188" s="11">
        <v>60</v>
      </c>
      <c r="M188" s="11">
        <v>0</v>
      </c>
      <c r="N188" s="11">
        <v>0</v>
      </c>
      <c r="O188" s="13">
        <v>10</v>
      </c>
      <c r="P188" s="13">
        <v>22</v>
      </c>
      <c r="Q188" s="13">
        <v>22</v>
      </c>
      <c r="R188" s="12">
        <v>0.46</v>
      </c>
      <c r="S188" s="12">
        <v>0.14000000000000001</v>
      </c>
      <c r="T188" s="12">
        <v>0.5</v>
      </c>
      <c r="U188" s="12">
        <v>0.14000000000000001</v>
      </c>
      <c r="V188" s="35"/>
      <c r="W188" s="11"/>
      <c r="X188" s="19">
        <v>5</v>
      </c>
    </row>
    <row r="189" spans="1:24" x14ac:dyDescent="0.25">
      <c r="A189" s="32"/>
      <c r="B189" s="11" t="s">
        <v>194</v>
      </c>
      <c r="C189" s="11">
        <v>350</v>
      </c>
      <c r="D189" s="12">
        <v>20</v>
      </c>
      <c r="E189" s="13">
        <v>30</v>
      </c>
      <c r="F189" s="12">
        <v>14</v>
      </c>
      <c r="G189" s="33"/>
      <c r="H189" s="34"/>
      <c r="I189" s="13">
        <f t="shared" si="6"/>
        <v>350</v>
      </c>
      <c r="J189" s="11">
        <v>185</v>
      </c>
      <c r="K189" s="11">
        <v>0</v>
      </c>
      <c r="L189" s="11">
        <v>60</v>
      </c>
      <c r="M189" s="11">
        <v>0</v>
      </c>
      <c r="N189" s="11">
        <v>0</v>
      </c>
      <c r="O189" s="13">
        <v>10</v>
      </c>
      <c r="P189" s="13">
        <v>19</v>
      </c>
      <c r="Q189" s="13">
        <v>19</v>
      </c>
      <c r="R189" s="12">
        <v>0.41</v>
      </c>
      <c r="S189" s="12">
        <v>0.12</v>
      </c>
      <c r="T189" s="12">
        <v>0.78</v>
      </c>
      <c r="U189" s="12">
        <v>0.06</v>
      </c>
      <c r="V189" s="35"/>
      <c r="W189" s="11"/>
      <c r="X189" s="19">
        <v>10</v>
      </c>
    </row>
    <row r="190" spans="1:24" x14ac:dyDescent="0.25">
      <c r="A190" s="32"/>
      <c r="B190" s="11" t="s">
        <v>195</v>
      </c>
      <c r="C190" s="11">
        <v>350</v>
      </c>
      <c r="D190" s="12">
        <v>70</v>
      </c>
      <c r="E190" s="13">
        <v>30</v>
      </c>
      <c r="F190" s="12">
        <v>49</v>
      </c>
      <c r="G190" s="33"/>
      <c r="H190" s="34"/>
      <c r="I190" s="13">
        <f t="shared" si="6"/>
        <v>350</v>
      </c>
      <c r="J190" s="11">
        <v>225</v>
      </c>
      <c r="K190" s="11">
        <v>0</v>
      </c>
      <c r="L190" s="11">
        <v>30</v>
      </c>
      <c r="M190" s="11">
        <v>0</v>
      </c>
      <c r="N190" s="11">
        <v>0</v>
      </c>
      <c r="O190" s="13">
        <v>10</v>
      </c>
      <c r="P190" s="13">
        <v>23</v>
      </c>
      <c r="Q190" s="13">
        <v>23</v>
      </c>
      <c r="R190" s="12">
        <v>0.57999999999999996</v>
      </c>
      <c r="S190" s="12">
        <v>0.14000000000000001</v>
      </c>
      <c r="T190" s="12">
        <v>0.41</v>
      </c>
      <c r="U190" s="12">
        <v>0.03</v>
      </c>
      <c r="V190" s="35">
        <v>0.46</v>
      </c>
      <c r="W190" s="11"/>
      <c r="X190" s="19">
        <v>5</v>
      </c>
    </row>
    <row r="191" spans="1:24" x14ac:dyDescent="0.25">
      <c r="A191" s="32"/>
      <c r="B191" s="11" t="s">
        <v>196</v>
      </c>
      <c r="C191" s="11">
        <v>350</v>
      </c>
      <c r="D191" s="12">
        <v>70</v>
      </c>
      <c r="E191" s="13">
        <v>30</v>
      </c>
      <c r="F191" s="12">
        <v>49</v>
      </c>
      <c r="G191" s="33"/>
      <c r="H191" s="34"/>
      <c r="I191" s="13">
        <f t="shared" si="6"/>
        <v>350</v>
      </c>
      <c r="J191" s="11">
        <v>225</v>
      </c>
      <c r="K191" s="11">
        <v>0</v>
      </c>
      <c r="L191" s="11">
        <v>30</v>
      </c>
      <c r="M191" s="11">
        <v>0</v>
      </c>
      <c r="N191" s="11">
        <v>0</v>
      </c>
      <c r="O191" s="13">
        <v>10</v>
      </c>
      <c r="P191" s="13">
        <v>23</v>
      </c>
      <c r="Q191" s="13">
        <v>23</v>
      </c>
      <c r="R191" s="12">
        <v>0.57999999999999996</v>
      </c>
      <c r="S191" s="12">
        <v>0.14000000000000001</v>
      </c>
      <c r="T191" s="12">
        <v>0.41</v>
      </c>
      <c r="U191" s="12">
        <v>0.03</v>
      </c>
      <c r="V191" s="35">
        <v>0.46</v>
      </c>
      <c r="W191" s="11"/>
      <c r="X191" s="19">
        <v>5</v>
      </c>
    </row>
    <row r="192" spans="1:24" x14ac:dyDescent="0.25">
      <c r="A192" s="32"/>
      <c r="B192" s="11" t="s">
        <v>197</v>
      </c>
      <c r="C192" s="15">
        <v>80</v>
      </c>
      <c r="D192" s="12">
        <v>20</v>
      </c>
      <c r="E192" s="13">
        <v>30</v>
      </c>
      <c r="F192" s="12">
        <v>14</v>
      </c>
      <c r="G192" s="33"/>
      <c r="H192" s="34"/>
      <c r="I192" s="13">
        <f t="shared" si="6"/>
        <v>80</v>
      </c>
      <c r="J192" s="15">
        <v>45</v>
      </c>
      <c r="K192" s="11">
        <v>0</v>
      </c>
      <c r="L192" s="15">
        <v>30</v>
      </c>
      <c r="M192" s="15">
        <v>0</v>
      </c>
      <c r="N192" s="15">
        <v>0</v>
      </c>
      <c r="O192" s="13">
        <v>10</v>
      </c>
      <c r="P192" s="13">
        <v>2</v>
      </c>
      <c r="Q192" s="13">
        <v>2</v>
      </c>
      <c r="R192" s="12">
        <v>0.3</v>
      </c>
      <c r="S192" s="12">
        <v>0.09</v>
      </c>
      <c r="T192" s="12">
        <v>0.57999999999999996</v>
      </c>
      <c r="U192" s="12">
        <v>0.04</v>
      </c>
      <c r="V192" s="18"/>
      <c r="W192" s="18"/>
      <c r="X192" s="18">
        <v>4</v>
      </c>
    </row>
    <row r="193" spans="1:24" x14ac:dyDescent="0.25">
      <c r="A193" s="32"/>
      <c r="B193" s="11" t="s">
        <v>198</v>
      </c>
      <c r="C193" s="11">
        <v>150</v>
      </c>
      <c r="D193" s="12">
        <v>30</v>
      </c>
      <c r="E193" s="13">
        <v>30</v>
      </c>
      <c r="F193" s="12">
        <v>21</v>
      </c>
      <c r="G193" s="33"/>
      <c r="H193" s="34"/>
      <c r="I193" s="13">
        <f t="shared" si="6"/>
        <v>150</v>
      </c>
      <c r="J193" s="11">
        <v>100</v>
      </c>
      <c r="K193" s="11">
        <v>0</v>
      </c>
      <c r="L193" s="11">
        <v>60</v>
      </c>
      <c r="M193" s="11">
        <v>0</v>
      </c>
      <c r="N193" s="11">
        <v>0</v>
      </c>
      <c r="O193" s="13">
        <v>10</v>
      </c>
      <c r="P193" s="13">
        <v>5</v>
      </c>
      <c r="Q193" s="13">
        <v>5</v>
      </c>
      <c r="R193" s="12">
        <v>0.41</v>
      </c>
      <c r="S193" s="12">
        <v>0.12</v>
      </c>
      <c r="T193" s="12">
        <v>0.77</v>
      </c>
      <c r="U193" s="12">
        <v>0.08</v>
      </c>
      <c r="V193" s="11"/>
      <c r="W193" s="11"/>
      <c r="X193" s="19">
        <v>5</v>
      </c>
    </row>
    <row r="194" spans="1:24" x14ac:dyDescent="0.25">
      <c r="A194" s="32"/>
      <c r="B194" s="11" t="s">
        <v>199</v>
      </c>
      <c r="C194" s="11">
        <v>120</v>
      </c>
      <c r="D194" s="12">
        <v>24</v>
      </c>
      <c r="E194" s="13">
        <v>30</v>
      </c>
      <c r="F194" s="12">
        <v>16.8</v>
      </c>
      <c r="G194" s="33"/>
      <c r="H194" s="34"/>
      <c r="I194" s="13">
        <f t="shared" si="6"/>
        <v>120</v>
      </c>
      <c r="J194" s="11">
        <v>130</v>
      </c>
      <c r="K194" s="11">
        <v>0</v>
      </c>
      <c r="L194" s="11">
        <v>60</v>
      </c>
      <c r="M194" s="11">
        <v>0</v>
      </c>
      <c r="N194" s="11">
        <v>0</v>
      </c>
      <c r="O194" s="13">
        <v>10</v>
      </c>
      <c r="P194" s="13">
        <v>13</v>
      </c>
      <c r="Q194" s="13">
        <v>13</v>
      </c>
      <c r="R194" s="12">
        <v>0.73</v>
      </c>
      <c r="S194" s="12">
        <v>0.46</v>
      </c>
      <c r="T194" s="12">
        <v>0.55000000000000004</v>
      </c>
      <c r="U194" s="12">
        <v>0.13</v>
      </c>
      <c r="V194" s="11"/>
      <c r="W194" s="11"/>
      <c r="X194" s="19">
        <v>5</v>
      </c>
    </row>
    <row r="195" spans="1:24" x14ac:dyDescent="0.25">
      <c r="A195" s="32"/>
      <c r="B195" s="11" t="s">
        <v>200</v>
      </c>
      <c r="C195" s="11">
        <v>40</v>
      </c>
      <c r="D195" s="12">
        <v>8</v>
      </c>
      <c r="E195" s="13">
        <v>30</v>
      </c>
      <c r="F195" s="12">
        <v>5.6</v>
      </c>
      <c r="G195" s="33"/>
      <c r="H195" s="34"/>
      <c r="I195" s="13">
        <f t="shared" si="6"/>
        <v>40</v>
      </c>
      <c r="J195" s="11">
        <v>150</v>
      </c>
      <c r="K195" s="11">
        <v>0</v>
      </c>
      <c r="L195" s="11">
        <v>60</v>
      </c>
      <c r="M195" s="11">
        <v>0</v>
      </c>
      <c r="N195" s="11">
        <v>0</v>
      </c>
      <c r="O195" s="13">
        <v>10</v>
      </c>
      <c r="P195" s="13">
        <v>15</v>
      </c>
      <c r="Q195" s="13">
        <v>15</v>
      </c>
      <c r="R195" s="12">
        <v>3.27</v>
      </c>
      <c r="S195" s="12">
        <v>1.2</v>
      </c>
      <c r="T195" s="12">
        <v>4.4400000000000004</v>
      </c>
      <c r="U195" s="12">
        <v>0.38</v>
      </c>
      <c r="V195" s="18"/>
      <c r="W195" s="18"/>
      <c r="X195" s="19">
        <v>5</v>
      </c>
    </row>
    <row r="196" spans="1:24" x14ac:dyDescent="0.25">
      <c r="A196" s="32"/>
      <c r="B196" s="11" t="s">
        <v>201</v>
      </c>
      <c r="C196" s="11">
        <v>40</v>
      </c>
      <c r="D196" s="12">
        <v>8</v>
      </c>
      <c r="E196" s="13">
        <v>30</v>
      </c>
      <c r="F196" s="12">
        <v>5.6</v>
      </c>
      <c r="G196" s="33"/>
      <c r="H196" s="34"/>
      <c r="I196" s="13">
        <f t="shared" si="6"/>
        <v>40</v>
      </c>
      <c r="J196" s="11">
        <v>150</v>
      </c>
      <c r="K196" s="11">
        <v>0</v>
      </c>
      <c r="L196" s="11">
        <v>60</v>
      </c>
      <c r="M196" s="11">
        <v>0</v>
      </c>
      <c r="N196" s="11">
        <v>0</v>
      </c>
      <c r="O196" s="13">
        <v>10</v>
      </c>
      <c r="P196" s="13">
        <v>15</v>
      </c>
      <c r="Q196" s="13">
        <v>15</v>
      </c>
      <c r="R196" s="12">
        <v>0.56999999999999995</v>
      </c>
      <c r="S196" s="12">
        <v>0.25</v>
      </c>
      <c r="T196" s="12">
        <v>0.49</v>
      </c>
      <c r="U196" s="12">
        <v>0.08</v>
      </c>
      <c r="V196" s="18">
        <v>2.2999999999999998</v>
      </c>
      <c r="W196" s="18">
        <v>5</v>
      </c>
      <c r="X196" s="19">
        <v>5</v>
      </c>
    </row>
    <row r="197" spans="1:24" x14ac:dyDescent="0.25">
      <c r="A197" s="32"/>
      <c r="B197" s="11" t="s">
        <v>202</v>
      </c>
      <c r="C197" s="11">
        <v>300</v>
      </c>
      <c r="D197" s="12">
        <v>60</v>
      </c>
      <c r="E197" s="13">
        <v>30</v>
      </c>
      <c r="F197" s="12">
        <v>42</v>
      </c>
      <c r="G197" s="33"/>
      <c r="H197" s="34"/>
      <c r="I197" s="13">
        <f t="shared" si="6"/>
        <v>300</v>
      </c>
      <c r="J197" s="11">
        <v>135</v>
      </c>
      <c r="K197" s="11">
        <v>0</v>
      </c>
      <c r="L197" s="11">
        <v>60</v>
      </c>
      <c r="M197" s="11">
        <v>0</v>
      </c>
      <c r="N197" s="11">
        <v>0</v>
      </c>
      <c r="O197" s="13">
        <v>10</v>
      </c>
      <c r="P197" s="13">
        <v>14</v>
      </c>
      <c r="Q197" s="13">
        <v>14</v>
      </c>
      <c r="R197" s="12">
        <v>0.39</v>
      </c>
      <c r="S197" s="12">
        <v>0.17</v>
      </c>
      <c r="T197" s="12">
        <v>0.67</v>
      </c>
      <c r="U197" s="12">
        <v>0.08</v>
      </c>
      <c r="V197" s="18"/>
      <c r="W197" s="18"/>
      <c r="X197" s="19">
        <v>5</v>
      </c>
    </row>
    <row r="198" spans="1:24" x14ac:dyDescent="0.25">
      <c r="A198" s="32"/>
      <c r="B198" s="11" t="s">
        <v>203</v>
      </c>
      <c r="C198" s="11">
        <v>100</v>
      </c>
      <c r="D198" s="12">
        <v>20</v>
      </c>
      <c r="E198" s="13">
        <v>30</v>
      </c>
      <c r="F198" s="12">
        <v>14</v>
      </c>
      <c r="G198" s="33"/>
      <c r="H198" s="34"/>
      <c r="I198" s="13">
        <f t="shared" si="6"/>
        <v>100</v>
      </c>
      <c r="J198" s="11">
        <v>80</v>
      </c>
      <c r="K198" s="11">
        <v>0</v>
      </c>
      <c r="L198" s="11">
        <v>30</v>
      </c>
      <c r="M198" s="11">
        <v>0</v>
      </c>
      <c r="N198" s="11">
        <v>0</v>
      </c>
      <c r="O198" s="13">
        <v>10</v>
      </c>
      <c r="P198" s="13">
        <v>4</v>
      </c>
      <c r="Q198" s="13">
        <v>4</v>
      </c>
      <c r="R198" s="12">
        <v>0.41</v>
      </c>
      <c r="S198" s="12">
        <v>0.1</v>
      </c>
      <c r="T198" s="12">
        <v>0.7</v>
      </c>
      <c r="U198" s="12">
        <v>0.04</v>
      </c>
      <c r="V198" s="35"/>
      <c r="W198" s="11"/>
      <c r="X198" s="19">
        <v>10</v>
      </c>
    </row>
    <row r="199" spans="1:24" x14ac:dyDescent="0.25">
      <c r="A199" s="32"/>
      <c r="B199" s="11" t="s">
        <v>204</v>
      </c>
      <c r="C199" s="11">
        <v>800</v>
      </c>
      <c r="D199" s="12">
        <v>20</v>
      </c>
      <c r="E199" s="13">
        <v>10</v>
      </c>
      <c r="F199" s="12">
        <v>18</v>
      </c>
      <c r="G199" s="33"/>
      <c r="H199" s="34"/>
      <c r="I199" s="13">
        <f t="shared" si="6"/>
        <v>800</v>
      </c>
      <c r="J199" s="11">
        <v>440</v>
      </c>
      <c r="K199" s="11">
        <v>0</v>
      </c>
      <c r="L199" s="11">
        <v>60</v>
      </c>
      <c r="M199" s="11">
        <v>0</v>
      </c>
      <c r="N199" s="11">
        <v>0</v>
      </c>
      <c r="O199" s="13">
        <v>10</v>
      </c>
      <c r="P199" s="13">
        <v>44</v>
      </c>
      <c r="Q199" s="13">
        <v>44</v>
      </c>
      <c r="R199" s="12">
        <v>0.5</v>
      </c>
      <c r="S199" s="12">
        <v>0.13700000000000001</v>
      </c>
      <c r="T199" s="12">
        <v>0.52</v>
      </c>
      <c r="U199" s="12">
        <v>7.0000000000000007E-2</v>
      </c>
      <c r="V199" s="18"/>
      <c r="W199" s="18"/>
      <c r="X199" s="19">
        <v>10</v>
      </c>
    </row>
    <row r="200" spans="1:24" x14ac:dyDescent="0.25">
      <c r="A200" s="32"/>
      <c r="B200" s="11" t="s">
        <v>205</v>
      </c>
      <c r="C200" s="15">
        <v>150</v>
      </c>
      <c r="D200" s="12">
        <v>30</v>
      </c>
      <c r="E200" s="13">
        <v>30</v>
      </c>
      <c r="F200" s="12">
        <v>21</v>
      </c>
      <c r="G200" s="33"/>
      <c r="H200" s="34"/>
      <c r="I200" s="13">
        <f t="shared" si="6"/>
        <v>150</v>
      </c>
      <c r="J200" s="15">
        <v>105</v>
      </c>
      <c r="K200" s="11">
        <v>0</v>
      </c>
      <c r="L200" s="15">
        <v>60</v>
      </c>
      <c r="M200" s="15">
        <v>0</v>
      </c>
      <c r="N200" s="15">
        <v>0</v>
      </c>
      <c r="O200" s="13">
        <v>10</v>
      </c>
      <c r="P200" s="13">
        <v>5</v>
      </c>
      <c r="Q200" s="13">
        <v>5</v>
      </c>
      <c r="R200" s="12">
        <v>0.42</v>
      </c>
      <c r="S200" s="12">
        <v>0.1</v>
      </c>
      <c r="T200" s="12">
        <v>0.56000000000000005</v>
      </c>
      <c r="U200" s="12">
        <v>0.12</v>
      </c>
      <c r="V200" s="18"/>
      <c r="W200" s="18"/>
      <c r="X200" s="19">
        <v>5</v>
      </c>
    </row>
    <row r="201" spans="1:24" x14ac:dyDescent="0.25">
      <c r="A201" s="32"/>
      <c r="B201" s="11" t="s">
        <v>206</v>
      </c>
      <c r="C201" s="15">
        <v>300</v>
      </c>
      <c r="D201" s="12">
        <v>60</v>
      </c>
      <c r="E201" s="13">
        <v>30</v>
      </c>
      <c r="F201" s="12">
        <v>42</v>
      </c>
      <c r="G201" s="33"/>
      <c r="H201" s="34"/>
      <c r="I201" s="13">
        <f t="shared" si="6"/>
        <v>300</v>
      </c>
      <c r="J201" s="15">
        <v>185</v>
      </c>
      <c r="K201" s="11">
        <v>0</v>
      </c>
      <c r="L201" s="15">
        <v>60</v>
      </c>
      <c r="M201" s="15">
        <v>0</v>
      </c>
      <c r="N201" s="15">
        <v>0</v>
      </c>
      <c r="O201" s="13">
        <v>10</v>
      </c>
      <c r="P201" s="13">
        <v>19</v>
      </c>
      <c r="Q201" s="13">
        <v>19</v>
      </c>
      <c r="R201" s="12">
        <v>0.49</v>
      </c>
      <c r="S201" s="12">
        <v>0.14000000000000001</v>
      </c>
      <c r="T201" s="12">
        <v>0.76</v>
      </c>
      <c r="U201" s="12">
        <v>0.09</v>
      </c>
      <c r="V201" s="18"/>
      <c r="W201" s="18"/>
      <c r="X201" s="19">
        <v>5</v>
      </c>
    </row>
    <row r="202" spans="1:24" x14ac:dyDescent="0.25">
      <c r="A202" s="32"/>
      <c r="B202" s="11" t="s">
        <v>207</v>
      </c>
      <c r="C202" s="15">
        <v>265</v>
      </c>
      <c r="D202" s="12">
        <v>100</v>
      </c>
      <c r="E202" s="13">
        <v>30</v>
      </c>
      <c r="F202" s="12">
        <v>70</v>
      </c>
      <c r="G202" s="33"/>
      <c r="H202" s="34"/>
      <c r="I202" s="13">
        <f t="shared" si="6"/>
        <v>265</v>
      </c>
      <c r="J202" s="15">
        <v>155</v>
      </c>
      <c r="K202" s="11">
        <v>0</v>
      </c>
      <c r="L202" s="15">
        <v>60</v>
      </c>
      <c r="M202" s="15">
        <v>0</v>
      </c>
      <c r="N202" s="15">
        <v>0</v>
      </c>
      <c r="O202" s="13">
        <v>10</v>
      </c>
      <c r="P202" s="13">
        <v>16</v>
      </c>
      <c r="Q202" s="13">
        <v>16</v>
      </c>
      <c r="R202" s="12">
        <v>0.44</v>
      </c>
      <c r="S202" s="12">
        <v>0.14000000000000001</v>
      </c>
      <c r="T202" s="12">
        <v>0.6</v>
      </c>
      <c r="U202" s="12">
        <v>0.08</v>
      </c>
      <c r="V202" s="18"/>
      <c r="W202" s="18"/>
      <c r="X202" s="19">
        <v>7</v>
      </c>
    </row>
  </sheetData>
  <sheetProtection autoFilter="0"/>
  <conditionalFormatting sqref="A2:A202">
    <cfRule type="cellIs" dxfId="26" priority="1" operator="equal">
      <formula>3</formula>
    </cfRule>
  </conditionalFormatting>
  <dataValidations count="1">
    <dataValidation type="whole" allowBlank="1" showInputMessage="1" showErrorMessage="1" sqref="E2:E202">
      <formula1>0</formula1>
      <formula2>100</formula2>
    </dataValidation>
  </dataValidations>
  <printOptions gridLines="1"/>
  <pageMargins left="0.78740157480314965" right="0.19685039370078741" top="0.59055118110236227" bottom="0.59055118110236227" header="0.19685039370078741" footer="0.31496062992125984"/>
  <pageSetup paperSize="9" scale="57" fitToHeight="0" orientation="landscape" r:id="rId1"/>
  <headerFooter>
    <oddHeader xml:space="preserve">&amp;L&amp;8Dienstleistungszentrum Ländlicher Raum (DLR) - Rheinpfalz, Breitenweg 71, 67435 Neustadt/Weinstraße
Alle Angaben ohne Gewähr. </oddHeader>
    <oddFooter>&amp;C&amp;P</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3</vt:i4>
      </vt:variant>
    </vt:vector>
  </HeadingPairs>
  <TitlesOfParts>
    <vt:vector size="4" baseType="lpstr">
      <vt:lpstr>H&amp;G LfL</vt:lpstr>
      <vt:lpstr>'H&amp;G LfL'!Druckbereich</vt:lpstr>
      <vt:lpstr>'H&amp;G LfL'!Drucktitel</vt:lpstr>
      <vt:lpstr>HG</vt:lpstr>
    </vt:vector>
  </TitlesOfParts>
  <Company>Dienstleistungszentrum Ländlicher Raum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mahler_k</dc:creator>
  <cp:lastModifiedBy>mahler_k</cp:lastModifiedBy>
  <cp:lastPrinted>2021-12-21T15:44:00Z</cp:lastPrinted>
  <dcterms:created xsi:type="dcterms:W3CDTF">2021-12-21T15:34:26Z</dcterms:created>
  <dcterms:modified xsi:type="dcterms:W3CDTF">2024-02-14T13:38:28Z</dcterms:modified>
</cp:coreProperties>
</file>